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ranklinenergy-my.sharepoint.com/personal/groemer_franklinenergy_com/Documents/TEP/"/>
    </mc:Choice>
  </mc:AlternateContent>
  <xr:revisionPtr revIDLastSave="18" documentId="8_{E5F856B5-916A-41BC-BCAA-847BC7127A91}" xr6:coauthVersionLast="47" xr6:coauthVersionMax="47" xr10:uidLastSave="{5D63A839-4C83-462B-A274-4C744E37CD45}"/>
  <bookViews>
    <workbookView xWindow="28680" yWindow="-120" windowWidth="29040" windowHeight="15720" activeTab="1" xr2:uid="{50F86096-CDF3-4F9C-92C1-55EFB2729007}"/>
  </bookViews>
  <sheets>
    <sheet name="Cover" sheetId="10" r:id="rId1"/>
    <sheet name="HVAC System Test Repair" sheetId="2" r:id="rId2"/>
    <sheet name="Photo Documentation" sheetId="8" r:id="rId3"/>
    <sheet name="Checklist" sheetId="4" r:id="rId4"/>
    <sheet name="(CC+RCA) Tasking" sheetId="5" state="hidden" r:id="rId5"/>
    <sheet name="Testing Summary" sheetId="6" state="hidden" r:id="rId6"/>
    <sheet name="Criteria" sheetId="7" state="hidden" r:id="rId7"/>
  </sheets>
  <definedNames>
    <definedName name="_xlnm._FilterDatabase" localSheetId="4" hidden="1">'(CC+RCA) Tasking'!$C$20:$C$30</definedName>
    <definedName name="_xlnm.Print_Area" localSheetId="3">Checklist!$A$1:$N$48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4" l="1"/>
  <c r="M26" i="4"/>
  <c r="J33" i="4"/>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4" i="6"/>
  <c r="AE31" i="2"/>
  <c r="AE30" i="2"/>
  <c r="AE41" i="2" s="1"/>
  <c r="Q5" i="6"/>
  <c r="AC27" i="2"/>
  <c r="AE28" i="2"/>
  <c r="P8" i="2" s="1"/>
  <c r="AE29" i="2"/>
  <c r="P9" i="2" s="1"/>
  <c r="P11" i="2"/>
  <c r="AE27" i="2"/>
  <c r="W37" i="2"/>
  <c r="P10" i="2" l="1"/>
  <c r="P7" i="2"/>
  <c r="AE34" i="2"/>
  <c r="AE33" i="2"/>
  <c r="AE32" i="2"/>
  <c r="AE40" i="2"/>
  <c r="AE39" i="2"/>
  <c r="AE38" i="2"/>
  <c r="AE37" i="2"/>
  <c r="AE36" i="2"/>
  <c r="AE35" i="2"/>
  <c r="R5" i="6"/>
  <c r="S5" i="6" s="1"/>
  <c r="Q6" i="6"/>
  <c r="R6" i="6"/>
  <c r="Q7" i="6"/>
  <c r="R7" i="6"/>
  <c r="Q8" i="6"/>
  <c r="R8" i="6"/>
  <c r="Q9" i="6"/>
  <c r="R9" i="6"/>
  <c r="Q10" i="6"/>
  <c r="R10" i="6"/>
  <c r="Q11" i="6"/>
  <c r="R11" i="6"/>
  <c r="Q12" i="6"/>
  <c r="R12" i="6"/>
  <c r="Q13" i="6"/>
  <c r="R13" i="6"/>
  <c r="Q14" i="6"/>
  <c r="R14" i="6"/>
  <c r="Q15" i="6"/>
  <c r="R15" i="6"/>
  <c r="Q16" i="6"/>
  <c r="R16" i="6"/>
  <c r="Q17" i="6"/>
  <c r="R17" i="6"/>
  <c r="Q18" i="6"/>
  <c r="R18" i="6"/>
  <c r="Q19" i="6"/>
  <c r="R19" i="6"/>
  <c r="Q20" i="6"/>
  <c r="R20" i="6"/>
  <c r="Q21" i="6"/>
  <c r="R21" i="6"/>
  <c r="Q22" i="6"/>
  <c r="R22" i="6"/>
  <c r="Q23" i="6"/>
  <c r="R23" i="6"/>
  <c r="Q24" i="6"/>
  <c r="R24" i="6"/>
  <c r="Q25" i="6"/>
  <c r="R25" i="6"/>
  <c r="Q26" i="6"/>
  <c r="R26" i="6"/>
  <c r="Q27" i="6"/>
  <c r="R27" i="6"/>
  <c r="Q28" i="6"/>
  <c r="R28" i="6"/>
  <c r="Q29" i="6"/>
  <c r="R29" i="6"/>
  <c r="Q30" i="6"/>
  <c r="R30" i="6"/>
  <c r="Q31" i="6"/>
  <c r="R31" i="6"/>
  <c r="Q32" i="6"/>
  <c r="R32" i="6"/>
  <c r="Q33" i="6"/>
  <c r="R33" i="6"/>
  <c r="Q34" i="6"/>
  <c r="R34" i="6"/>
  <c r="Q35" i="6"/>
  <c r="R35" i="6"/>
  <c r="Q36" i="6"/>
  <c r="R36" i="6"/>
  <c r="Q37" i="6"/>
  <c r="R37" i="6"/>
  <c r="Q38" i="6"/>
  <c r="R38" i="6"/>
  <c r="Q39" i="6"/>
  <c r="R39" i="6"/>
  <c r="Q40" i="6"/>
  <c r="R40" i="6"/>
  <c r="Q41" i="6"/>
  <c r="R41" i="6"/>
  <c r="Q42" i="6"/>
  <c r="R42" i="6"/>
  <c r="Q43" i="6"/>
  <c r="R43" i="6"/>
  <c r="Q44" i="6"/>
  <c r="R44" i="6"/>
  <c r="Q45" i="6"/>
  <c r="R45" i="6"/>
  <c r="Q46" i="6"/>
  <c r="R46" i="6"/>
  <c r="Q47" i="6"/>
  <c r="R47" i="6"/>
  <c r="Q48" i="6"/>
  <c r="R48" i="6"/>
  <c r="Q49" i="6"/>
  <c r="R49" i="6"/>
  <c r="Q50" i="6"/>
  <c r="R50" i="6"/>
  <c r="Q51" i="6"/>
  <c r="R51" i="6"/>
  <c r="Q52" i="6"/>
  <c r="R52" i="6"/>
  <c r="Q53" i="6"/>
  <c r="R53" i="6"/>
  <c r="Q54" i="6"/>
  <c r="R54" i="6"/>
  <c r="Q55" i="6"/>
  <c r="R55" i="6"/>
  <c r="Q56" i="6"/>
  <c r="R56" i="6"/>
  <c r="Q57" i="6"/>
  <c r="R57" i="6"/>
  <c r="Q58" i="6"/>
  <c r="R58" i="6"/>
  <c r="Q59" i="6"/>
  <c r="R59" i="6"/>
  <c r="Q60" i="6"/>
  <c r="R60" i="6"/>
  <c r="Q61" i="6"/>
  <c r="R61" i="6"/>
  <c r="Q62" i="6"/>
  <c r="R62" i="6"/>
  <c r="Q63" i="6"/>
  <c r="R63" i="6"/>
  <c r="Q64" i="6"/>
  <c r="R64" i="6"/>
  <c r="Q65" i="6"/>
  <c r="R65" i="6"/>
  <c r="Q66" i="6"/>
  <c r="R66" i="6"/>
  <c r="Q67" i="6"/>
  <c r="R67" i="6"/>
  <c r="Q68" i="6"/>
  <c r="S68" i="6" s="1"/>
  <c r="R68" i="6"/>
  <c r="Q69" i="6"/>
  <c r="R69" i="6"/>
  <c r="Q70" i="6"/>
  <c r="R70" i="6"/>
  <c r="Q71" i="6"/>
  <c r="R71" i="6"/>
  <c r="Q72" i="6"/>
  <c r="S72" i="6" s="1"/>
  <c r="R72" i="6"/>
  <c r="Q73" i="6"/>
  <c r="S73" i="6" s="1"/>
  <c r="R73" i="6"/>
  <c r="Q74" i="6"/>
  <c r="R74" i="6"/>
  <c r="Q75" i="6"/>
  <c r="R75" i="6"/>
  <c r="Q76" i="6"/>
  <c r="S76" i="6" s="1"/>
  <c r="R76" i="6"/>
  <c r="Q77" i="6"/>
  <c r="S77" i="6" s="1"/>
  <c r="R77" i="6"/>
  <c r="Q78" i="6"/>
  <c r="R78" i="6"/>
  <c r="Q79" i="6"/>
  <c r="R79" i="6"/>
  <c r="Q80" i="6"/>
  <c r="S80" i="6" s="1"/>
  <c r="R80" i="6"/>
  <c r="Q81" i="6"/>
  <c r="S81" i="6" s="1"/>
  <c r="R81" i="6"/>
  <c r="Q82" i="6"/>
  <c r="R82" i="6"/>
  <c r="Q83" i="6"/>
  <c r="R83" i="6"/>
  <c r="Q84" i="6"/>
  <c r="S84" i="6" s="1"/>
  <c r="R84" i="6"/>
  <c r="Q85" i="6"/>
  <c r="S85" i="6" s="1"/>
  <c r="R85" i="6"/>
  <c r="Q86" i="6"/>
  <c r="R86" i="6"/>
  <c r="Q87" i="6"/>
  <c r="R87" i="6"/>
  <c r="Q88" i="6"/>
  <c r="S88" i="6" s="1"/>
  <c r="R88" i="6"/>
  <c r="Q89" i="6"/>
  <c r="S89" i="6" s="1"/>
  <c r="R89" i="6"/>
  <c r="Q90" i="6"/>
  <c r="R90" i="6"/>
  <c r="Q91" i="6"/>
  <c r="R91" i="6"/>
  <c r="Q92" i="6"/>
  <c r="S92" i="6" s="1"/>
  <c r="R92" i="6"/>
  <c r="Q93" i="6"/>
  <c r="S93" i="6" s="1"/>
  <c r="R93" i="6"/>
  <c r="Q94" i="6"/>
  <c r="R94" i="6"/>
  <c r="Q95" i="6"/>
  <c r="R95" i="6"/>
  <c r="Q96" i="6"/>
  <c r="S96" i="6" s="1"/>
  <c r="R96" i="6"/>
  <c r="Q97" i="6"/>
  <c r="S97" i="6" s="1"/>
  <c r="R97" i="6"/>
  <c r="Q98" i="6"/>
  <c r="R98" i="6"/>
  <c r="Q99" i="6"/>
  <c r="R99" i="6"/>
  <c r="Q100" i="6"/>
  <c r="S100" i="6" s="1"/>
  <c r="R100" i="6"/>
  <c r="Q101" i="6"/>
  <c r="S101" i="6" s="1"/>
  <c r="R101" i="6"/>
  <c r="Q102" i="6"/>
  <c r="R102" i="6"/>
  <c r="R4" i="6"/>
  <c r="Q4" i="6"/>
  <c r="U18" i="7"/>
  <c r="T18" i="7"/>
  <c r="S18" i="7"/>
  <c r="R18" i="7"/>
  <c r="U17" i="7"/>
  <c r="T17" i="7"/>
  <c r="S17" i="7"/>
  <c r="R17" i="7"/>
  <c r="AG41" i="2"/>
  <c r="AF41" i="2"/>
  <c r="AG40" i="2"/>
  <c r="AG39" i="2"/>
  <c r="AG38" i="2"/>
  <c r="AG37" i="2"/>
  <c r="AG36" i="2"/>
  <c r="AG35" i="2"/>
  <c r="AG34" i="2"/>
  <c r="X34" i="2"/>
  <c r="AG33" i="2"/>
  <c r="X33" i="2"/>
  <c r="U33" i="2" s="1"/>
  <c r="AG32" i="2"/>
  <c r="X32" i="2"/>
  <c r="AC31" i="2"/>
  <c r="X31" i="2"/>
  <c r="AC30" i="2"/>
  <c r="X30" i="2"/>
  <c r="AC29" i="2"/>
  <c r="X29" i="2"/>
  <c r="AC28" i="2"/>
  <c r="X28" i="2"/>
  <c r="U28" i="2" s="1"/>
  <c r="X27" i="2"/>
  <c r="AA27" i="2" s="1"/>
  <c r="X26" i="2"/>
  <c r="AA26" i="2" s="1"/>
  <c r="X25" i="2"/>
  <c r="X24" i="2"/>
  <c r="AA24" i="2" s="1"/>
  <c r="X23" i="2"/>
  <c r="X22" i="2"/>
  <c r="X21" i="2"/>
  <c r="AA21" i="2" s="1"/>
  <c r="X20" i="2"/>
  <c r="AA20" i="2" s="1"/>
  <c r="X19" i="2"/>
  <c r="S95" i="6" l="1"/>
  <c r="S79" i="6"/>
  <c r="S59" i="6"/>
  <c r="S47" i="6"/>
  <c r="S43" i="6"/>
  <c r="S39" i="6"/>
  <c r="S27" i="6"/>
  <c r="S23" i="6"/>
  <c r="S19" i="6"/>
  <c r="S15" i="6"/>
  <c r="S7" i="6"/>
  <c r="S99" i="6"/>
  <c r="S83" i="6"/>
  <c r="S71" i="6"/>
  <c r="S63" i="6"/>
  <c r="S51" i="6"/>
  <c r="S35" i="6"/>
  <c r="S87" i="6"/>
  <c r="S75" i="6"/>
  <c r="S67" i="6"/>
  <c r="S55" i="6"/>
  <c r="S31" i="6"/>
  <c r="S91" i="6"/>
  <c r="S69" i="6"/>
  <c r="S11" i="6"/>
  <c r="S98" i="6"/>
  <c r="S78" i="6"/>
  <c r="S58" i="6"/>
  <c r="S38" i="6"/>
  <c r="S30" i="6"/>
  <c r="S14" i="6"/>
  <c r="S6" i="6"/>
  <c r="S86" i="6"/>
  <c r="S70" i="6"/>
  <c r="S50" i="6"/>
  <c r="S34" i="6"/>
  <c r="S10" i="6"/>
  <c r="S65" i="6"/>
  <c r="S61" i="6"/>
  <c r="S57" i="6"/>
  <c r="S53" i="6"/>
  <c r="S49" i="6"/>
  <c r="S45" i="6"/>
  <c r="S41" i="6"/>
  <c r="S37" i="6"/>
  <c r="S33" i="6"/>
  <c r="S29" i="6"/>
  <c r="S25" i="6"/>
  <c r="S21" i="6"/>
  <c r="S17" i="6"/>
  <c r="S13" i="6"/>
  <c r="S9" i="6"/>
  <c r="S94" i="6"/>
  <c r="S74" i="6"/>
  <c r="S54" i="6"/>
  <c r="S18" i="6"/>
  <c r="S102" i="6"/>
  <c r="S90" i="6"/>
  <c r="S66" i="6"/>
  <c r="S46" i="6"/>
  <c r="S26" i="6"/>
  <c r="S64" i="6"/>
  <c r="S60" i="6"/>
  <c r="S56" i="6"/>
  <c r="S52" i="6"/>
  <c r="S48" i="6"/>
  <c r="S44" i="6"/>
  <c r="S40" i="6"/>
  <c r="S36" i="6"/>
  <c r="S32" i="6"/>
  <c r="S28" i="6"/>
  <c r="S24" i="6"/>
  <c r="S20" i="6"/>
  <c r="S16" i="6"/>
  <c r="S12" i="6"/>
  <c r="S8" i="6"/>
  <c r="S82" i="6"/>
  <c r="S62" i="6"/>
  <c r="S42" i="6"/>
  <c r="S22" i="6"/>
  <c r="S4" i="6"/>
  <c r="AA23" i="2"/>
  <c r="AC36" i="2"/>
  <c r="AA22" i="2"/>
  <c r="AA19" i="2"/>
  <c r="U19" i="2"/>
  <c r="U25" i="2"/>
  <c r="AA25" i="2"/>
  <c r="AC35" i="2"/>
  <c r="AC41" i="2"/>
  <c r="Y24" i="2" s="1"/>
  <c r="AA34" i="2"/>
  <c r="Y34" i="2"/>
  <c r="AA33" i="2"/>
  <c r="Y33" i="2"/>
  <c r="AA32" i="2"/>
  <c r="Y32" i="2"/>
  <c r="AA31" i="2"/>
  <c r="Y31" i="2"/>
  <c r="U30" i="2"/>
  <c r="AA30" i="2"/>
  <c r="Y30" i="2"/>
  <c r="U29" i="2"/>
  <c r="AA29" i="2"/>
  <c r="Y29" i="2"/>
  <c r="Z28" i="2"/>
  <c r="AA28" i="2"/>
  <c r="Y28" i="2"/>
  <c r="Z27" i="2"/>
  <c r="Y27" i="2"/>
  <c r="Z25" i="2"/>
  <c r="Y25" i="2"/>
  <c r="U26" i="2"/>
  <c r="Y26" i="2"/>
  <c r="Z24" i="2"/>
  <c r="U24" i="2"/>
  <c r="U23" i="2"/>
  <c r="Y23" i="2"/>
  <c r="Y21" i="2"/>
  <c r="Y22" i="2"/>
  <c r="U22" i="2"/>
  <c r="Y19" i="2"/>
  <c r="Z20" i="2"/>
  <c r="Y20" i="2"/>
  <c r="U31" i="2"/>
  <c r="U27" i="2"/>
  <c r="V27" i="2" s="1"/>
  <c r="U32" i="2"/>
  <c r="U34" i="2"/>
  <c r="Z30" i="2"/>
  <c r="U20" i="2"/>
  <c r="AC34" i="2"/>
  <c r="Z19" i="2"/>
  <c r="U21" i="2"/>
  <c r="Z21" i="2"/>
  <c r="AC37" i="2"/>
  <c r="Z32" i="2"/>
  <c r="V32" i="2" s="1"/>
  <c r="Z33" i="2"/>
  <c r="V33" i="2" s="1"/>
  <c r="Z34" i="2"/>
  <c r="Z22" i="2"/>
  <c r="Z26" i="2"/>
  <c r="Z23" i="2"/>
  <c r="Z29" i="2"/>
  <c r="Z31" i="2"/>
  <c r="AC32" i="2"/>
  <c r="AC33" i="2"/>
  <c r="V25" i="2" l="1"/>
  <c r="V29" i="2"/>
  <c r="V19" i="2"/>
  <c r="V28" i="2"/>
  <c r="V26" i="2"/>
  <c r="V31" i="2"/>
  <c r="V24" i="2"/>
  <c r="V30" i="2"/>
  <c r="V34" i="2"/>
  <c r="V20" i="2"/>
  <c r="V21" i="2"/>
  <c r="V22" i="2"/>
  <c r="V23" i="2"/>
  <c r="V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O'Leary Jr., Patrick</author>
    <author>tc={B94D114A-89CD-4AC5-A7EF-AE4969448770}</author>
    <author>tc={44DA180F-C620-4A24-9842-52C289641F5E}</author>
  </authors>
  <commentList>
    <comment ref="T17" authorId="0" shapeId="0" xr:uid="{03E2EC80-0D58-443C-8B4A-3DBD9C78B6B1}">
      <text>
        <r>
          <rPr>
            <sz val="9"/>
            <color indexed="81"/>
            <rFont val="Tahoma"/>
            <family val="2"/>
          </rPr>
          <t>Enter the number of refrigerant circuits.  Applies to Measure Type including ADTU only.</t>
        </r>
      </text>
    </comment>
    <comment ref="Z18" authorId="1" shapeId="0" xr:uid="{B94D114A-89CD-4AC5-A7EF-AE4969448770}">
      <text>
        <t>[Threaded comment]
Your version of Excel allows you to read this threaded comment; however, any edits to it will get removed if the file is opened in a newer version of Excel. Learn more: https://go.microsoft.com/fwlink/?linkid=870924
Comment:
    No of Circuits is not a hard stop</t>
      </text>
    </comment>
    <comment ref="AA18" authorId="2" shapeId="0" xr:uid="{44DA180F-C620-4A24-9842-52C289641F5E}">
      <text>
        <t>[Threaded comment]
Your version of Excel allows you to read this threaded comment; however, any edits to it will get removed if the file is opened in a newer version of Excel. Learn more: https://go.microsoft.com/fwlink/?linkid=870924
Comment:
    Set based on cell AF22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Nicholas Dombrosky</author>
  </authors>
  <commentList>
    <comment ref="K3" authorId="0" shapeId="0" xr:uid="{A9E344E4-8359-4A8D-A70D-C4B471154B1A}">
      <text>
        <r>
          <rPr>
            <b/>
            <sz val="9"/>
            <color indexed="81"/>
            <rFont val="Tahoma"/>
            <family val="2"/>
          </rPr>
          <t>Exected Super Heat between 5 and 15</t>
        </r>
      </text>
    </comment>
    <comment ref="L3" authorId="0" shapeId="0" xr:uid="{C2CA4D5D-C050-4193-92E7-83252C586522}">
      <text>
        <r>
          <rPr>
            <b/>
            <sz val="9"/>
            <color indexed="81"/>
            <rFont val="Tahoma"/>
            <family val="2"/>
          </rPr>
          <t>Expected Δ air flow between 15 and 23</t>
        </r>
      </text>
    </comment>
    <comment ref="Q3" authorId="0" shapeId="0" xr:uid="{F37AAF24-B675-486B-98D2-D3B3C70F7561}">
      <text>
        <r>
          <rPr>
            <sz val="9"/>
            <color indexed="81"/>
            <rFont val="Tahoma"/>
            <family val="2"/>
          </rPr>
          <t>Typical range: 8–12°F for TXV systems.
Low Subcooling (&lt;8°F) → Possible undercharge or metering device issue.
High Subcooling (&gt;15°F) → Possible overcharge or restricted metering device.
Superheat too high (&gt;15°F) → Undercharge or airflow issue.
Superheat too low (&lt;5°F) → Overcharge or flooding TXV.</t>
        </r>
      </text>
    </comment>
    <comment ref="R3" authorId="0" shapeId="0" xr:uid="{D96D0ACF-A958-4962-B422-6AC3F027B462}">
      <text>
        <r>
          <rPr>
            <sz val="9"/>
            <color indexed="81"/>
            <rFont val="Tahoma"/>
            <family val="2"/>
          </rPr>
          <t>Normal range: 18–22°F.
Determined by coil design and airflow (usually 400 CFM per ton).
High ΔT (&gt;22°F) → low airflow; Low ΔT (&lt;16°F) → high airflow or low refrigerant charge.</t>
        </r>
      </text>
    </comment>
  </commentList>
</comments>
</file>

<file path=xl/sharedStrings.xml><?xml version="1.0" encoding="utf-8"?>
<sst xmlns="http://schemas.openxmlformats.org/spreadsheetml/2006/main" count="381" uniqueCount="283">
  <si>
    <t>Business Energy Solutions</t>
  </si>
  <si>
    <t>2026 Rebate Application</t>
  </si>
  <si>
    <t>Prescriptive Measures for Existing Facilities</t>
  </si>
  <si>
    <t>HVAC System Test and Repair</t>
  </si>
  <si>
    <t>Submit application to:</t>
  </si>
  <si>
    <t>TEP Business Energy Solutions</t>
  </si>
  <si>
    <t>Tel: 1-866-473-8761</t>
  </si>
  <si>
    <t>tepbes@franklinenergy.com</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</si>
  <si>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</si>
  <si>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</si>
  <si>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</si>
  <si>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</si>
  <si>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</si>
  <si>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Last Modified: 4/14/2026</t>
  </si>
  <si>
    <t>TEP - Prescriptive Application</t>
  </si>
  <si>
    <r>
      <t>For</t>
    </r>
    <r>
      <rPr>
        <sz val="10"/>
        <color indexed="10"/>
        <rFont val="Arial"/>
        <family val="2"/>
      </rPr>
      <t xml:space="preserve"> </t>
    </r>
    <r>
      <rPr>
        <b/>
        <sz val="14"/>
        <color indexed="10"/>
        <rFont val="Arial"/>
        <family val="2"/>
      </rPr>
      <t>HELP</t>
    </r>
    <r>
      <rPr>
        <sz val="10"/>
        <rFont val="Arial"/>
        <family val="2"/>
      </rPr>
      <t xml:space="preserve"> hover mouse over light grey shading for additional information.  Yellow shaded cells indicate Data Entry.</t>
    </r>
  </si>
  <si>
    <t xml:space="preserve">System Test and Repair Worksheet </t>
  </si>
  <si>
    <t>Project Name:</t>
  </si>
  <si>
    <t>TEP Account #:</t>
  </si>
  <si>
    <t xml:space="preserve">System Test and Repair Incentives </t>
  </si>
  <si>
    <t>Measure</t>
  </si>
  <si>
    <t>Base Incentive
per Unit</t>
  </si>
  <si>
    <t>Coil Clean (CC)</t>
  </si>
  <si>
    <t>Refrigerant Charge (RCA)</t>
  </si>
  <si>
    <t>Advanced Diagnostic Tune Up (CC+RCA)</t>
  </si>
  <si>
    <t>System_Test_and_Repair</t>
  </si>
  <si>
    <t>Economizer Repair (ECON)</t>
  </si>
  <si>
    <t>Heat Pump</t>
  </si>
  <si>
    <t>Duct Test and Repair (DTR)</t>
  </si>
  <si>
    <t>AC Only</t>
  </si>
  <si>
    <t>Any Combination of Measures</t>
  </si>
  <si>
    <t>Sum of Base incentives</t>
  </si>
  <si>
    <t>Installed Measures</t>
  </si>
  <si>
    <t>Unit Description (RTU1,3)</t>
  </si>
  <si>
    <t>ADTU</t>
  </si>
  <si>
    <t>ECON</t>
  </si>
  <si>
    <t>DTR</t>
  </si>
  <si>
    <t>AC or Heat Pump</t>
  </si>
  <si>
    <t>SEER or EER</t>
  </si>
  <si>
    <t>Unit Count</t>
  </si>
  <si>
    <t>Size
(Tons)</t>
  </si>
  <si>
    <t>No. of Circuits (ADTU+ only)</t>
  </si>
  <si>
    <t>Base Incentive (per Unit)</t>
  </si>
  <si>
    <t>Capped Incentive Amount</t>
  </si>
  <si>
    <t>CC</t>
  </si>
  <si>
    <t>RCA</t>
  </si>
  <si>
    <t>Type</t>
  </si>
  <si>
    <t>Measure Name</t>
  </si>
  <si>
    <t>Complete</t>
  </si>
  <si>
    <t>Increm Cost Cap per unit</t>
  </si>
  <si>
    <t>System Test and Repair</t>
  </si>
  <si>
    <t>Incremental Cost Cap%</t>
  </si>
  <si>
    <t>Size For Incentive (Tons)</t>
  </si>
  <si>
    <t>Look up Table</t>
  </si>
  <si>
    <t>FALSE,FALSE,FALSE,FALSE</t>
  </si>
  <si>
    <t>MeasureSize Category</t>
  </si>
  <si>
    <t>Efficiency Incentive (per Unit)</t>
  </si>
  <si>
    <t>Incremental Cost (per Ton)</t>
  </si>
  <si>
    <t>Measure ID</t>
  </si>
  <si>
    <t>PrescriptiveMeasureDescription</t>
  </si>
  <si>
    <t>Coin Demand (kW)</t>
  </si>
  <si>
    <t>Total Annual Energy</t>
  </si>
  <si>
    <t>Incremental Cost ($)</t>
  </si>
  <si>
    <t>O&amp;M Cost ($)</t>
  </si>
  <si>
    <t>SCT Benefits</t>
  </si>
  <si>
    <t>SCT Net Benefits</t>
  </si>
  <si>
    <t>SCT B/C</t>
  </si>
  <si>
    <t>TRUE,FALSE,FALSE,FALSE</t>
  </si>
  <si>
    <t>C&amp;I Comprehensive HVAC System Test and Repair - AC Coil Clean (CC)</t>
  </si>
  <si>
    <t>FALSE,TRUE,FALSE,FALSE</t>
  </si>
  <si>
    <t>C&amp;I Comprehensive HVAC System Test and Repair - AC Refrigerant Charge and Airflow (RCA)</t>
  </si>
  <si>
    <t>TRUE,TRUE,FALSE,FALSE</t>
  </si>
  <si>
    <t>C&amp;I Comprehensive HVAC System Test and Repair - AC (CC+RCA)</t>
  </si>
  <si>
    <t>FALSE,FALSE,TRUE,FALSE</t>
  </si>
  <si>
    <t>C&amp;I Comprehensive HVAC System Test and Repair - AC Economizer (ECON)</t>
  </si>
  <si>
    <t>FALSE,FALSE,FALSE,TRUE</t>
  </si>
  <si>
    <t>C&amp;I Comprehensive HVAC System Test and Repair - AC Duct Test and Repair (DTR)</t>
  </si>
  <si>
    <t>TRUE,FALSE,TRUE,FALSE</t>
  </si>
  <si>
    <t>C&amp;I Comprehensive HVAC System Test and Repair - HP Coil Clean (CC)</t>
  </si>
  <si>
    <t>TRUE,FALSE,FALSE,TRUE</t>
  </si>
  <si>
    <t>C&amp;I Comprehensive HVAC System Test and Repair - HP Refrigerant Charge and Airflow (RCA)</t>
  </si>
  <si>
    <t>TRUE,FALSE,TRUE,TRUE</t>
  </si>
  <si>
    <t>C&amp;I Comprehensive HVAC System Test and Repair - HP (CC+RCA)</t>
  </si>
  <si>
    <t>FALSE,TRUE,TRUE,FALSE</t>
  </si>
  <si>
    <t>C&amp;I Comprehensive HVAC System Test and Repair - HP Economizer (ECON)</t>
  </si>
  <si>
    <t>Project Completion Date</t>
  </si>
  <si>
    <t xml:space="preserve">Total: </t>
  </si>
  <si>
    <t>FALSE,TRUE,FALSE,TRUE</t>
  </si>
  <si>
    <t>C&amp;I Comprehensive HVAC System Test and Repair - HP Duct Test and Repair (DTR)</t>
  </si>
  <si>
    <t>FALSE,TRUE,TRUE,TRUE</t>
  </si>
  <si>
    <t>TRUE,TRUE,TRUE,FALSE</t>
  </si>
  <si>
    <t>Advanced Diagnostic Tune Up (CC+RCA)Economizer Repair (ECON)</t>
  </si>
  <si>
    <t>Measure Specifications</t>
  </si>
  <si>
    <t>TRUE,TRUE,FALSE,TRUE</t>
  </si>
  <si>
    <t>Advanced Diagnostic Tune Up (CC+RCA)Duct Test and Repair (DTR)</t>
  </si>
  <si>
    <t>All work shall be performed in accordance with all applicable professional standards and comply with all applicable federal, state, and local laws, ordinances,codes and regulations.</t>
  </si>
  <si>
    <t>TRUE,TRUE,TRUE,TRUE</t>
  </si>
  <si>
    <t>Advanced Diagnostic Tune Up (CC+RCA)Economizer Repair (ECON)Duct Test and Repair (DTR)</t>
  </si>
  <si>
    <t>FALSE,FALSE,TRUE,TRUE</t>
  </si>
  <si>
    <t>See chart below for criteria:</t>
  </si>
  <si>
    <t>System Type</t>
  </si>
  <si>
    <t>Criteria</t>
  </si>
  <si>
    <t>For Fixed Orifice Systems</t>
  </si>
  <si>
    <t>+/- 5 deg F of Target Superheat &amp; + 3 deg F / -5 deg F of Target Temp Split</t>
  </si>
  <si>
    <t>For Systems with TXV</t>
  </si>
  <si>
    <t>+/- 5 deg F of Target Subcooling &amp; + 3 deg F / -5 deg F of Target Temp Split</t>
  </si>
  <si>
    <t>All</t>
  </si>
  <si>
    <t>Air flow &gt; 326 &lt; 450 CFM per ton or  + 3 deg F / -5 deg F of Target Temp Split between supply and return air</t>
  </si>
  <si>
    <r>
      <t>Economizer Repair (ECON)</t>
    </r>
    <r>
      <rPr>
        <sz val="10"/>
        <rFont val="Arial"/>
        <family val="2"/>
      </rPr>
      <t xml:space="preserve"> - If an economizer does not open or close under simulated cold or hot outdoor temperatures, a repair must be completed.</t>
    </r>
  </si>
  <si>
    <r>
      <t xml:space="preserve">Duct Test &amp; Repair (DTR)- </t>
    </r>
    <r>
      <rPr>
        <sz val="10"/>
        <rFont val="Arial"/>
        <family val="2"/>
      </rPr>
      <t xml:space="preserve">uses diagnostic equipment to measure &amp; repair duct leakage. The first step is to perform a "Duct Leakage Test In" to determine total leakage. If the system leakage is greater than 60 CFM/ton the ducts shall be sealed until the duct leakage is less than 60 CFM/ton or until leakage is reduced by 20% of total fan flow.  The "Duct Leakage Test Out" shall be measured after sealing or repairing duct system using the same procedure as the initial test.    </t>
    </r>
  </si>
  <si>
    <r>
      <rPr>
        <b/>
        <sz val="10"/>
        <color rgb="FF000000"/>
        <rFont val="Arial"/>
        <family val="2"/>
      </rPr>
      <t>Participation Requirements</t>
    </r>
    <r>
      <rPr>
        <sz val="10"/>
        <color rgb="FF000000"/>
        <rFont val="Arial"/>
        <family val="2"/>
      </rPr>
      <t xml:space="preserve"> - To participate in the HVAC Testing &amp; Repair program units must have a capacity of 3 tons or greater and contractors must be an approved contractor in the TEP Commercial Energy Solutions Program. </t>
    </r>
  </si>
  <si>
    <t>TEP Test and Repair Photo Documentation</t>
  </si>
  <si>
    <t>Unit Name:</t>
  </si>
  <si>
    <t>Measure Name:</t>
  </si>
  <si>
    <t>Example Description</t>
  </si>
  <si>
    <t>Custom Name</t>
  </si>
  <si>
    <t>Date:</t>
  </si>
  <si>
    <t>Address</t>
  </si>
  <si>
    <t>Technician</t>
  </si>
  <si>
    <t>City/State/Zip</t>
  </si>
  <si>
    <t>Job#</t>
  </si>
  <si>
    <t>Equipment ID</t>
  </si>
  <si>
    <t>Critical Repairs:</t>
  </si>
  <si>
    <t>Manufacturer</t>
  </si>
  <si>
    <t>________________________________________________</t>
  </si>
  <si>
    <t>Model Number</t>
  </si>
  <si>
    <t>Serial Number</t>
  </si>
  <si>
    <t>Refrigerant</t>
  </si>
  <si>
    <t>Non-Critical Recommendations:</t>
  </si>
  <si>
    <t>Qty (lbs)</t>
  </si>
  <si>
    <t>Filters</t>
  </si>
  <si>
    <t>Size</t>
  </si>
  <si>
    <t>Qty</t>
  </si>
  <si>
    <t>Required for Rebate</t>
  </si>
  <si>
    <t>Advance Diagnostic Tune-Up</t>
  </si>
  <si>
    <t>Coil Clean</t>
  </si>
  <si>
    <t>Pre</t>
  </si>
  <si>
    <t>Clean condensate drain line</t>
  </si>
  <si>
    <t>Suction Pressure</t>
  </si>
  <si>
    <t>RAT</t>
  </si>
  <si>
    <t>Clean outdoor coil and straighten fins</t>
  </si>
  <si>
    <t>Head Pressure</t>
  </si>
  <si>
    <t>SAT</t>
  </si>
  <si>
    <t>Clean indoor and outdoor fan blades</t>
  </si>
  <si>
    <t>Subcooling</t>
  </si>
  <si>
    <t>Amb Temp</t>
  </si>
  <si>
    <t>Clean indoor coil with spray-on cleaner and straighten fins</t>
  </si>
  <si>
    <t>Superheat</t>
  </si>
  <si>
    <t>Δ T</t>
  </si>
  <si>
    <t>Repair damaged insulation – suction line</t>
  </si>
  <si>
    <t>Change air filter (if needed)</t>
  </si>
  <si>
    <t>Post</t>
  </si>
  <si>
    <t>Measure and record blower amp draw</t>
  </si>
  <si>
    <t>Refrigerant charge diagnosis and recharge system to OEM specifications</t>
  </si>
  <si>
    <t>Identify and repair leaks if refrigerant charge is low</t>
  </si>
  <si>
    <t>Measure and record refrigerant pressures</t>
  </si>
  <si>
    <t>Measure and record temperature drop at indoor coil</t>
  </si>
  <si>
    <t>Refrigerant charge off &gt;20% and charged to OEM specifications</t>
  </si>
  <si>
    <t>Economizer</t>
  </si>
  <si>
    <t>HP</t>
  </si>
  <si>
    <t>Control Type</t>
  </si>
  <si>
    <t>Programmed to meet ASHRAE 90.1 changeover setpoints</t>
  </si>
  <si>
    <t>Replace Damper Motor (if needed)</t>
  </si>
  <si>
    <t>High-Limit Setpoint</t>
  </si>
  <si>
    <t>Repair Damper Linkage (if needed)</t>
  </si>
  <si>
    <t>ASHRAE Setpoint</t>
  </si>
  <si>
    <t xml:space="preserve">Repair Economizer Wiring </t>
  </si>
  <si>
    <t xml:space="preserve">Reduce Over Ventilation </t>
  </si>
  <si>
    <t>Replace Economizer Sensor</t>
  </si>
  <si>
    <t>Replace Economizer Control</t>
  </si>
  <si>
    <t>Duct Test and Repair</t>
  </si>
  <si>
    <t>Total Leakage</t>
  </si>
  <si>
    <t>Determine total leakage</t>
  </si>
  <si>
    <t>Pre System CFM</t>
  </si>
  <si>
    <t>Greater than 60CFM/ton</t>
  </si>
  <si>
    <t>Post System CFM</t>
  </si>
  <si>
    <t>Sealed until the duct leakage is less than 60 CFM/ton or until leakage is reduced by 20% of total fan flow</t>
  </si>
  <si>
    <t>Date of Service</t>
  </si>
  <si>
    <t>Done</t>
  </si>
  <si>
    <t>Task</t>
  </si>
  <si>
    <t>Notes</t>
  </si>
  <si>
    <t>Change air filter</t>
  </si>
  <si>
    <t>Location:</t>
  </si>
  <si>
    <t>C&amp;I HVAC Test and Repair</t>
  </si>
  <si>
    <t>Unit</t>
  </si>
  <si>
    <t>Tons</t>
  </si>
  <si>
    <t>Brand</t>
  </si>
  <si>
    <t>Model</t>
  </si>
  <si>
    <t>Type (AC/HP)</t>
  </si>
  <si>
    <t>Sub Cooling</t>
  </si>
  <si>
    <t>Super Heat</t>
  </si>
  <si>
    <t>Ambient Temp</t>
  </si>
  <si>
    <t>Target Superheat</t>
  </si>
  <si>
    <t>Target Δ Temp</t>
  </si>
  <si>
    <t>RTU1-1</t>
  </si>
  <si>
    <t>Rheem</t>
  </si>
  <si>
    <t>RQNJ-A042</t>
  </si>
  <si>
    <t>R-410A</t>
  </si>
  <si>
    <t>Example</t>
  </si>
  <si>
    <t>R-410A (Cooling Mode)</t>
  </si>
  <si>
    <t>⚠ Notes:</t>
  </si>
  <si>
    <r>
      <t>Suction Pressure:</t>
    </r>
    <r>
      <rPr>
        <sz val="11"/>
        <color theme="1"/>
        <rFont val="Segoe UI"/>
        <family val="2"/>
      </rPr>
      <t xml:space="preserve"> 118–135 psi (≈ 40–50°F saturation)</t>
    </r>
  </si>
  <si>
    <r>
      <t>Higher ΔT (&gt;22°F)</t>
    </r>
    <r>
      <rPr>
        <sz val="11"/>
        <color theme="1"/>
        <rFont val="Segoe UI"/>
        <family val="2"/>
      </rPr>
      <t xml:space="preserve"> → Possible low airflow (dirty filter, blower issue).</t>
    </r>
  </si>
  <si>
    <r>
      <t>Head Pressure:</t>
    </r>
    <r>
      <rPr>
        <sz val="11"/>
        <color theme="1"/>
        <rFont val="Segoe UI"/>
        <family val="2"/>
      </rPr>
      <t xml:space="preserve"> 360–410 psi (≈ 100–120°F saturation)</t>
    </r>
  </si>
  <si>
    <r>
      <t>Low Subcooling (&lt;8°F)</t>
    </r>
    <r>
      <rPr>
        <sz val="11"/>
        <color theme="1"/>
        <rFont val="Segoe UI"/>
        <family val="2"/>
      </rPr>
      <t xml:space="preserve"> → Possible undercharge or metering device issue.</t>
    </r>
  </si>
  <si>
    <r>
      <t>Subcooling:</t>
    </r>
    <r>
      <rPr>
        <sz val="11"/>
        <color theme="1"/>
        <rFont val="Segoe UI"/>
        <family val="2"/>
      </rPr>
      <t xml:space="preserve"> 8–12°F (manufacturer-specific)</t>
    </r>
  </si>
  <si>
    <r>
      <t>High Subcooling (&gt;15°F)</t>
    </r>
    <r>
      <rPr>
        <sz val="11"/>
        <color theme="1"/>
        <rFont val="Segoe UI"/>
        <family val="2"/>
      </rPr>
      <t xml:space="preserve"> → Possible overcharge or restricted metering device.</t>
    </r>
  </si>
  <si>
    <r>
      <t>Superheat:</t>
    </r>
    <r>
      <rPr>
        <sz val="11"/>
        <color theme="1"/>
        <rFont val="Segoe UI"/>
        <family val="2"/>
      </rPr>
      <t xml:space="preserve"> 8–12°F (TXV systems)</t>
    </r>
  </si>
  <si>
    <r>
      <t>Superheat too high (&gt;15°F)</t>
    </r>
    <r>
      <rPr>
        <sz val="11"/>
        <color theme="1"/>
        <rFont val="Segoe UI"/>
        <family val="2"/>
      </rPr>
      <t xml:space="preserve"> → Undercharge or airflow issue.</t>
    </r>
  </si>
  <si>
    <r>
      <t>ΔT (Temp Split):</t>
    </r>
    <r>
      <rPr>
        <sz val="11"/>
        <color theme="1"/>
        <rFont val="Segoe UI"/>
        <family val="2"/>
      </rPr>
      <t xml:space="preserve"> 18–22°F</t>
    </r>
  </si>
  <si>
    <r>
      <t>Superheat too low (&lt;5°F)</t>
    </r>
    <r>
      <rPr>
        <sz val="11"/>
        <color theme="1"/>
        <rFont val="Segoe UI"/>
        <family val="2"/>
      </rPr>
      <t xml:space="preserve"> → Overcharge or flooding TXV.</t>
    </r>
  </si>
  <si>
    <r>
      <t>Return Air Temp:</t>
    </r>
    <r>
      <rPr>
        <sz val="11"/>
        <color theme="1"/>
        <rFont val="Segoe UI"/>
        <family val="2"/>
      </rPr>
      <t xml:space="preserve"> ~75°F</t>
    </r>
  </si>
  <si>
    <r>
      <t>Supply Air Temp:</t>
    </r>
    <r>
      <rPr>
        <sz val="11"/>
        <color theme="1"/>
        <rFont val="Segoe UI"/>
        <family val="2"/>
      </rPr>
      <t xml:space="preserve"> ~53–57°F</t>
    </r>
  </si>
  <si>
    <r>
      <t>Ambient Air Temp:</t>
    </r>
    <r>
      <rPr>
        <sz val="11"/>
        <color theme="1"/>
        <rFont val="Segoe UI"/>
        <family val="2"/>
      </rPr>
      <t xml:space="preserve"> 90–95°F (affects head pressure)</t>
    </r>
  </si>
  <si>
    <t>Suction Min</t>
  </si>
  <si>
    <t>Suction Max</t>
  </si>
  <si>
    <t>Head Min</t>
  </si>
  <si>
    <t>Head Max</t>
  </si>
  <si>
    <t>SC Min</t>
  </si>
  <si>
    <t>SC Max</t>
  </si>
  <si>
    <t>SH Min</t>
  </si>
  <si>
    <t>SH Max</t>
  </si>
  <si>
    <t>ΔT Min</t>
  </si>
  <si>
    <t>ΔT Max</t>
  </si>
  <si>
    <t>~90–95°F ambient, TXV</t>
  </si>
  <si>
    <t>R-22</t>
  </si>
  <si>
    <t xml:space="preserve"> R-22 (Cooling Mode)</t>
  </si>
  <si>
    <r>
      <t>Suction Pressure:</t>
    </r>
    <r>
      <rPr>
        <sz val="11"/>
        <color theme="1"/>
        <rFont val="Segoe UI"/>
        <family val="2"/>
      </rPr>
      <t xml:space="preserve"> 68–82 psi (≈ 40–50°F saturation)</t>
    </r>
  </si>
  <si>
    <r>
      <t>Head Pressure:</t>
    </r>
    <r>
      <rPr>
        <sz val="11"/>
        <color theme="1"/>
        <rFont val="Segoe UI"/>
        <family val="2"/>
      </rPr>
      <t xml:space="preserve"> 225–250 psi (≈ 100–115°F saturation)</t>
    </r>
  </si>
  <si>
    <r>
      <t>Subcooling:</t>
    </r>
    <r>
      <rPr>
        <sz val="11"/>
        <color theme="1"/>
        <rFont val="Segoe UI"/>
        <family val="2"/>
      </rPr>
      <t xml:space="preserve"> 8–12°F</t>
    </r>
  </si>
  <si>
    <t>R-410A psi</t>
  </si>
  <si>
    <t>R-410A Sat °F</t>
  </si>
  <si>
    <t>R-22 psi</t>
  </si>
  <si>
    <t>R-22 Sat °F</t>
  </si>
  <si>
    <r>
      <t>Superheat:</t>
    </r>
    <r>
      <rPr>
        <sz val="11"/>
        <color theme="1"/>
        <rFont val="Segoe UI"/>
        <family val="2"/>
      </rPr>
      <t xml:space="preserve"> 8–12°F</t>
    </r>
  </si>
  <si>
    <r>
      <t>Ambient Air Temp:</t>
    </r>
    <r>
      <rPr>
        <sz val="11"/>
        <color theme="1"/>
        <rFont val="Segoe UI"/>
        <family val="2"/>
      </rPr>
      <t xml:space="preserve"> 90–95°F</t>
    </r>
  </si>
  <si>
    <t>1. Pressure Ranges</t>
  </si>
  <si>
    <r>
      <t xml:space="preserve">Each refrigerant has a unique </t>
    </r>
    <r>
      <rPr>
        <b/>
        <sz val="11"/>
        <color theme="1"/>
        <rFont val="Segoe UI"/>
        <family val="2"/>
      </rPr>
      <t>pressure-temperature relationship</t>
    </r>
    <r>
      <rPr>
        <sz val="11"/>
        <color theme="1"/>
        <rFont val="Segoe UI"/>
        <family val="2"/>
      </rPr>
      <t xml:space="preserve"> (PT chart).</t>
    </r>
  </si>
  <si>
    <t>For example:</t>
  </si>
  <si>
    <r>
      <t>R-410A</t>
    </r>
    <r>
      <rPr>
        <sz val="11"/>
        <color theme="1"/>
        <rFont val="Segoe UI"/>
        <family val="2"/>
      </rPr>
      <t xml:space="preserve"> at 40°F saturation = ~118 psi; at 50°F = ~135 psi.</t>
    </r>
  </si>
  <si>
    <r>
      <t>R-22</t>
    </r>
    <r>
      <rPr>
        <sz val="11"/>
        <color theme="1"/>
        <rFont val="Segoe UI"/>
        <family val="2"/>
      </rPr>
      <t xml:space="preserve"> at 40°F saturation = ~68 psi; at 50°F = ~82 psi.</t>
    </r>
  </si>
  <si>
    <t>These pressures correspond to the evaporator coil temperature during cooling mode.</t>
  </si>
  <si>
    <r>
      <t xml:space="preserve">Head pressure is based on </t>
    </r>
    <r>
      <rPr>
        <b/>
        <sz val="11"/>
        <color theme="1"/>
        <rFont val="Segoe UI"/>
        <family val="2"/>
      </rPr>
      <t>condensing temperature</t>
    </r>
    <r>
      <rPr>
        <sz val="11"/>
        <color theme="1"/>
        <rFont val="Segoe UI"/>
        <family val="2"/>
      </rPr>
      <t>, typically 20–30°F above ambient.</t>
    </r>
  </si>
  <si>
    <t>So at 95°F ambient, condensing temp ≈ 115°F →</t>
  </si>
  <si>
    <t>R-410A ≈ 360–410 psi</t>
  </si>
  <si>
    <t>R-22 ≈ 225–250 psi.</t>
  </si>
  <si>
    <t>2. Subcooling</t>
  </si>
  <si>
    <r>
      <t xml:space="preserve">Subcooling = </t>
    </r>
    <r>
      <rPr>
        <b/>
        <sz val="11"/>
        <color theme="1"/>
        <rFont val="Segoe UI"/>
        <family val="2"/>
      </rPr>
      <t>difference between liquid line temperature and saturation temperature at condenser pressure</t>
    </r>
    <r>
      <rPr>
        <sz val="11"/>
        <color theme="1"/>
        <rFont val="Segoe UI"/>
        <family val="2"/>
      </rPr>
      <t>.</t>
    </r>
  </si>
  <si>
    <t>Manufacturers specify target subcooling (usually 8–12°F for TXV systems).</t>
  </si>
  <si>
    <t>Ensures enough liquid refrigerant reaches the metering device without flash gas.</t>
  </si>
  <si>
    <t>3. Superheat</t>
  </si>
  <si>
    <r>
      <t xml:space="preserve">Superheat = </t>
    </r>
    <r>
      <rPr>
        <b/>
        <sz val="11"/>
        <color theme="1"/>
        <rFont val="Segoe UI"/>
        <family val="2"/>
      </rPr>
      <t>difference between suction line temperature and saturation temperature at evaporator pressure</t>
    </r>
    <r>
      <rPr>
        <sz val="11"/>
        <color theme="1"/>
        <rFont val="Segoe UI"/>
        <family val="2"/>
      </rPr>
      <t>.</t>
    </r>
  </si>
  <si>
    <t>Typical range: 8–12°F for TXV systems.</t>
  </si>
  <si>
    <t>Ensures no liquid refrigerant returns to the compressor.</t>
  </si>
  <si>
    <t>4. Temperature Split (ΔT)</t>
  </si>
  <si>
    <r>
      <t xml:space="preserve">ΔT = </t>
    </r>
    <r>
      <rPr>
        <b/>
        <sz val="11"/>
        <color theme="1"/>
        <rFont val="Segoe UI"/>
        <family val="2"/>
      </rPr>
      <t>Return Air Temp – Supply Air Temp</t>
    </r>
    <r>
      <rPr>
        <sz val="11"/>
        <color theme="1"/>
        <rFont val="Segoe UI"/>
        <family val="2"/>
      </rPr>
      <t>.</t>
    </r>
  </si>
  <si>
    <t>Normal range: 18–22°F.</t>
  </si>
  <si>
    <t>Determined by coil design and airflow (usually 400 CFM per ton).</t>
  </si>
  <si>
    <t>High ΔT (&gt;22°F) → low airflow; Low ΔT (&lt;16°F) → high airflow or low refrigerant charge.</t>
  </si>
  <si>
    <t>Charge Correction</t>
  </si>
  <si>
    <t>CC Incentive</t>
  </si>
  <si>
    <t>RCA Incentive</t>
  </si>
  <si>
    <t>Refrigerant charge above or below &gt;20% and charged to OEM specifications</t>
  </si>
  <si>
    <t>Factory Charge Oz</t>
  </si>
  <si>
    <t>Condenser coil cleaning with a non-acidic chemical</t>
  </si>
  <si>
    <t>Evaporator coil cleaning (as needed)</t>
  </si>
  <si>
    <t xml:space="preserve">Outdoor air temperature above 55 ° </t>
  </si>
  <si>
    <t xml:space="preserve">Indoor return air plenum above 70 ° </t>
  </si>
  <si>
    <t>Air flow between &gt; 326 &lt;450 CFM/ton</t>
  </si>
  <si>
    <t>Clean/Straighten indoor and outdoor fan blades</t>
  </si>
  <si>
    <r>
      <t>Coil Clean (CC)</t>
    </r>
    <r>
      <rPr>
        <sz val="10"/>
        <color rgb="FF000000"/>
        <rFont val="Arial"/>
        <family val="2"/>
      </rPr>
      <t xml:space="preserve"> -Must not have been cleaned within the past three years. Cleaning must be done by a qualified technician following standard practices outlined in the Checklist tab in this worksheet.</t>
    </r>
    <r>
      <rPr>
        <b/>
        <sz val="10"/>
        <color rgb="FF000000"/>
        <rFont val="Arial"/>
        <family val="2"/>
      </rPr>
      <t xml:space="preserve"> </t>
    </r>
    <r>
      <rPr>
        <sz val="10"/>
        <color rgb="FF000000"/>
        <rFont val="Arial"/>
        <family val="2"/>
      </rPr>
      <t>Belt replacement (if applicable), air filter change, condenser coil cleaning with a non-acidic chemical, evaporator coil cleaning (as needed), cleaning condensate drain lines, electrical connections checked and tightened</t>
    </r>
  </si>
  <si>
    <r>
      <t>Advanced Diagnostic Tune-Up (CC+RCA)-</t>
    </r>
    <r>
      <rPr>
        <sz val="10"/>
        <rFont val="Arial"/>
        <family val="2"/>
      </rPr>
      <t xml:space="preserve">  Coil Clean and Refrigerant charge and air flow verification shown above, and any repairs required to bring the system back to the manufacturer's specifications. </t>
    </r>
  </si>
  <si>
    <r>
      <t xml:space="preserve">Documentation Requirements - </t>
    </r>
    <r>
      <rPr>
        <sz val="10"/>
        <rFont val="Arial"/>
        <family val="2"/>
      </rPr>
      <t>System size (tons), nameplate SEER or EER and age (if available), nameplate refrigerant quantity (lbs.), target and actual superheat or subcool temperatures from all tests, amount of refrigerant added or removed, target and actual for supply and return temperature differentials from all tests, air flow CFM from all tests, duct leakage CFM from all tests, economizer position at simulated outside hot and cold temperatures.</t>
    </r>
  </si>
  <si>
    <t>Rated SEER EER</t>
  </si>
  <si>
    <t>Post Conditions</t>
  </si>
  <si>
    <t>Potential Incentive</t>
  </si>
  <si>
    <t>Factory Charge</t>
  </si>
  <si>
    <t>Current Charge</t>
  </si>
  <si>
    <t>Added Charge Oz</t>
  </si>
  <si>
    <t>Added Charge</t>
  </si>
  <si>
    <t>Refrigerant Oz</t>
  </si>
  <si>
    <r>
      <t>Refrigerant Charge and Airflow (RCA)</t>
    </r>
    <r>
      <rPr>
        <sz val="10"/>
        <rFont val="Arial"/>
        <family val="2"/>
      </rPr>
      <t xml:space="preserve"> - </t>
    </r>
    <r>
      <rPr>
        <b/>
        <sz val="10"/>
        <rFont val="Arial"/>
        <family val="2"/>
      </rPr>
      <t>Unit must be 20% above or below manufacturer specifications to qualify.</t>
    </r>
    <r>
      <rPr>
        <sz val="10"/>
        <rFont val="Arial"/>
        <family val="2"/>
      </rPr>
      <t xml:space="preserve"> If during inspection refrigerant charge is found to be more than 20% above or below manufacturer specifications, record installed refrigerant amount. Consists of an air conditioning equipment performance test with program approved specialized test equipment, tune-up with repairs and a test-out.</t>
    </r>
    <r>
      <rPr>
        <b/>
        <sz val="10"/>
        <rFont val="Arial"/>
        <family val="2"/>
      </rPr>
      <t xml:space="preserve"> </t>
    </r>
    <r>
      <rPr>
        <sz val="10"/>
        <rFont val="Arial"/>
        <family val="2"/>
      </rPr>
      <t>Outdoor temperature must be 55 degrees F or higher for systems with R410A and 60 degree F or higher for systems with R22 during the tune-up and repair procedure. The indoor return air plenum temperature must be 70 degrees F or higher at the end of the test cycle.</t>
    </r>
  </si>
  <si>
    <t>Non-Functioning Economizer made 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</si>
</sst>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164" formatCode="&quot;$&quot;#,##0"/>
    <numFmt numFmtId="165" formatCode="0.0"/>
    <numFmt numFmtId="166" formatCode="&quot;$&quot;#,##0.000000000000000_);[Red]\(&quot;$&quot;#,##0.000000000000000\)"/>
    <numFmt numFmtId="167" formatCode="&quot;$&quot;#,##0.0000_);[Red]\(&quot;$&quot;#,##0.0000\)"/>
    <numFmt numFmtId="168" formatCode="[$-409]mmmm\ d\,\ yyyy;@"/>
    <numFmt numFmtId="169" formatCode="0.000"/>
    <numFmt numFmtId="170" formatCode="m/d/yy;@"/>
  </numFmts>
  <fonts count="73">
    <font>
      <sz val="9"/>
      <color theme="1"/>
      <name val="Aptos Narrow"/>
      <family val="2"/>
      <scheme val="minor"/>
    </font>
    <font>
      <sz val="9"/>
      <color theme="1"/>
      <name val="Aptos Narrow"/>
      <family val="2"/>
      <scheme val="minor"/>
    </font>
    <font>
      <u/>
      <sz val="9"/>
      <color theme="10"/>
      <name val="Aptos Narrow"/>
      <family val="2"/>
      <scheme val="minor"/>
    </font>
    <font>
      <sz val="10"/>
      <name val="Arial"/>
      <family val="2"/>
    </font>
    <font>
      <b/>
      <sz val="24"/>
      <name val="Arial"/>
      <family val="2"/>
    </font>
    <font>
      <b/>
      <sz val="11"/>
      <name val="Calibri"/>
      <family val="2"/>
    </font>
    <font>
      <b/>
      <sz val="10"/>
      <name val="Arial"/>
      <family val="2"/>
    </font>
    <font>
      <b/>
      <sz val="26"/>
      <name val="Arial"/>
      <family val="2"/>
    </font>
    <font>
      <b/>
      <sz val="18"/>
      <name val="Arial"/>
      <family val="2"/>
    </font>
    <font>
      <u/>
      <sz val="22"/>
      <name val="Arial"/>
      <family val="2"/>
    </font>
    <font>
      <b/>
      <i/>
      <sz val="12"/>
      <name val="Arial"/>
      <family val="2"/>
    </font>
    <font>
      <b/>
      <sz val="12"/>
      <name val="Arial"/>
      <family val="2"/>
    </font>
    <font>
      <sz val="11"/>
      <name val="Arial"/>
      <family val="2"/>
    </font>
    <font>
      <b/>
      <sz val="14"/>
      <name val="Arial"/>
      <family val="2"/>
    </font>
    <font>
      <sz val="10"/>
      <color indexed="10"/>
      <name val="Arial"/>
      <family val="2"/>
    </font>
    <font>
      <b/>
      <sz val="14"/>
      <color indexed="10"/>
      <name val="Arial"/>
      <family val="2"/>
    </font>
    <font>
      <sz val="11"/>
      <name val="Aptos Narrow"/>
      <family val="2"/>
      <scheme val="minor"/>
    </font>
    <font>
      <b/>
      <sz val="11"/>
      <name val="Aptos Narrow"/>
      <family val="2"/>
      <scheme val="minor"/>
    </font>
    <font>
      <b/>
      <sz val="20"/>
      <name val="Arial"/>
      <family val="2"/>
    </font>
    <font>
      <b/>
      <sz val="22"/>
      <name val="Arial"/>
      <family val="2"/>
    </font>
    <font>
      <b/>
      <sz val="11"/>
      <color indexed="8"/>
      <name val="Aptos Narrow"/>
      <family val="2"/>
      <scheme val="minor"/>
    </font>
    <font>
      <sz val="12"/>
      <color indexed="8"/>
      <name val="Arial"/>
      <family val="2"/>
    </font>
    <font>
      <sz val="11"/>
      <color indexed="8"/>
      <name val="Aptos Narrow"/>
      <family val="2"/>
      <scheme val="minor"/>
    </font>
    <font>
      <b/>
      <sz val="11.5"/>
      <name val="Arial"/>
      <family val="2"/>
    </font>
    <font>
      <sz val="9"/>
      <color indexed="8"/>
      <name val="Arial"/>
      <family val="2"/>
    </font>
    <font>
      <b/>
      <sz val="28"/>
      <color rgb="FFFF0000"/>
      <name val="Arial"/>
      <family val="2"/>
    </font>
    <font>
      <b/>
      <sz val="11"/>
      <color indexed="10"/>
      <name val="Aptos Narrow"/>
      <family val="2"/>
      <scheme val="minor"/>
    </font>
    <font>
      <sz val="11"/>
      <color indexed="10"/>
      <name val="Aptos Narrow"/>
      <family val="2"/>
      <scheme val="minor"/>
    </font>
    <font>
      <b/>
      <sz val="9"/>
      <name val="Arial"/>
      <family val="2"/>
    </font>
    <font>
      <sz val="9"/>
      <name val="Arial"/>
      <family val="2"/>
    </font>
    <font>
      <sz val="8"/>
      <color indexed="8"/>
      <name val="Arial"/>
      <family val="2"/>
    </font>
    <font>
      <sz val="11"/>
      <color rgb="FF000000"/>
      <name val="Calibri"/>
      <family val="2"/>
    </font>
    <font>
      <b/>
      <sz val="11.5"/>
      <color indexed="8"/>
      <name val="Arial"/>
      <family val="2"/>
    </font>
    <font>
      <sz val="8"/>
      <name val="Arial"/>
      <family val="2"/>
    </font>
    <font>
      <sz val="10"/>
      <color indexed="8"/>
      <name val="Arial"/>
      <family val="2"/>
    </font>
    <font>
      <b/>
      <sz val="12"/>
      <color indexed="8"/>
      <name val="Arial"/>
      <family val="2"/>
    </font>
    <font>
      <sz val="11.5"/>
      <color indexed="8"/>
      <name val="Arial"/>
      <family val="2"/>
    </font>
    <font>
      <i/>
      <sz val="9"/>
      <name val="Arial"/>
      <family val="2"/>
    </font>
    <font>
      <b/>
      <sz val="2"/>
      <name val="Wingdings"/>
      <charset val="2"/>
    </font>
    <font>
      <sz val="2"/>
      <name val="Wingdings"/>
      <charset val="2"/>
    </font>
    <font>
      <sz val="2"/>
      <color indexed="8"/>
      <name val="Wingdings"/>
      <charset val="2"/>
    </font>
    <font>
      <i/>
      <sz val="11"/>
      <name val="Aptos Narrow"/>
      <family val="2"/>
      <scheme val="minor"/>
    </font>
    <font>
      <b/>
      <sz val="2"/>
      <color indexed="8"/>
      <name val="Wingdings"/>
      <charset val="2"/>
    </font>
    <font>
      <b/>
      <i/>
      <sz val="2"/>
      <name val="Wingdings"/>
      <charset val="2"/>
    </font>
    <font>
      <i/>
      <sz val="2"/>
      <name val="Wingdings"/>
      <charset val="2"/>
    </font>
    <font>
      <b/>
      <sz val="11"/>
      <color indexed="39"/>
      <name val="Aptos Narrow"/>
      <family val="2"/>
      <scheme val="minor"/>
    </font>
    <font>
      <sz val="9"/>
      <color indexed="81"/>
      <name val="Tahoma"/>
      <family val="2"/>
    </font>
    <font>
      <sz val="12"/>
      <color theme="1"/>
      <name val="Aptos Narrow"/>
      <family val="2"/>
      <scheme val="minor"/>
    </font>
    <font>
      <u/>
      <sz val="12"/>
      <color theme="1"/>
      <name val="Aptos Narrow"/>
      <family val="2"/>
      <scheme val="minor"/>
    </font>
    <font>
      <b/>
      <sz val="12"/>
      <color theme="1"/>
      <name val="Aptos Narrow"/>
      <family val="2"/>
      <scheme val="minor"/>
    </font>
    <font>
      <sz val="10"/>
      <color rgb="FF000000"/>
      <name val="Aptos Narrow"/>
      <family val="2"/>
      <scheme val="minor"/>
    </font>
    <font>
      <sz val="10"/>
      <color rgb="FF111111"/>
      <name val="Aptos Narrow"/>
      <family val="2"/>
      <scheme val="minor"/>
    </font>
    <font>
      <sz val="10"/>
      <color rgb="FF242424"/>
      <name val="Aptos Narrow"/>
      <family val="2"/>
      <scheme val="minor"/>
    </font>
    <font>
      <sz val="10"/>
      <name val="Aptos Narrow"/>
      <family val="2"/>
      <scheme val="minor"/>
    </font>
    <font>
      <b/>
      <sz val="13.5"/>
      <color theme="1"/>
      <name val="Segoe UI"/>
      <family val="2"/>
    </font>
    <font>
      <b/>
      <sz val="11"/>
      <color theme="1"/>
      <name val="Segoe UI"/>
      <family val="2"/>
    </font>
    <font>
      <sz val="11"/>
      <color theme="1"/>
      <name val="Segoe UI"/>
      <family val="2"/>
    </font>
    <font>
      <u/>
      <sz val="12"/>
      <color rgb="FF0000FF"/>
      <name val="Arial"/>
      <family val="2"/>
    </font>
    <font>
      <b/>
      <sz val="22"/>
      <name val="Calibri"/>
      <family val="2"/>
    </font>
    <font>
      <sz val="10"/>
      <name val="Calibri"/>
      <family val="2"/>
    </font>
    <font>
      <sz val="9"/>
      <color theme="1"/>
      <name val="Calibri"/>
      <family val="2"/>
    </font>
    <font>
      <sz val="8"/>
      <name val="Calibri"/>
      <family val="2"/>
    </font>
    <font>
      <b/>
      <sz val="10"/>
      <color rgb="FF000000"/>
      <name val="Arial"/>
      <family val="2"/>
    </font>
    <font>
      <sz val="10"/>
      <color rgb="FF000000"/>
      <name val="Arial"/>
      <family val="2"/>
    </font>
    <font>
      <sz val="11"/>
      <color rgb="FFFF0000"/>
      <name val="Calibri"/>
      <family val="2"/>
    </font>
    <font>
      <sz val="10"/>
      <color rgb="FF000000"/>
      <name val="Arial"/>
      <family val="2"/>
    </font>
    <font>
      <i/>
      <sz val="9"/>
      <color rgb="FF000000"/>
      <name val="Arial"/>
      <family val="2"/>
    </font>
    <font>
      <b/>
      <sz val="10"/>
      <color rgb="FF000000"/>
      <name val="Arial"/>
      <family val="2"/>
    </font>
    <font>
      <sz val="8"/>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9"/>
      <color indexed="81"/>
      <name val="Tahoma"/>
      <family val="2"/>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rgb="FF99CCFF"/>
        <bgColor indexed="64"/>
      </patternFill>
    </fill>
    <fill>
      <patternFill patternType="solid">
        <fgColor rgb="FFC0C0C0"/>
        <bgColor indexed="64"/>
      </patternFill>
    </fill>
    <fill>
      <patternFill patternType="solid">
        <fgColor rgb="FFFFFFCC"/>
        <bgColor indexed="64"/>
      </patternFill>
    </fill>
    <fill>
      <patternFill patternType="solid">
        <fgColor indexed="22"/>
        <bgColor indexed="64"/>
      </patternFill>
    </fill>
    <fill>
      <patternFill patternType="solid">
        <fgColor theme="1" tint="0.34998626667073579"/>
        <bgColor indexed="64"/>
      </patternFill>
    </fill>
    <fill>
      <patternFill patternType="solid">
        <fgColor rgb="FFFFC000"/>
        <bgColor rgb="FF000000"/>
      </patternFill>
    </fill>
    <fill>
      <patternFill patternType="solid">
        <fgColor rgb="FFFFC000"/>
        <bgColor indexed="64"/>
      </patternFill>
    </fill>
    <fill>
      <patternFill patternType="solid">
        <fgColor rgb="FF92D050"/>
        <bgColor indexed="64"/>
      </patternFill>
    </fill>
    <fill>
      <patternFill patternType="solid">
        <fgColor rgb="FF92D050"/>
        <bgColor rgb="FF000000"/>
      </patternFill>
    </fill>
    <fill>
      <patternFill patternType="solid">
        <fgColor rgb="FFFFFFFF"/>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CC"/>
        <bgColor rgb="FF000000"/>
      </patternFill>
    </fill>
    <fill>
      <patternFill patternType="solid">
        <fgColor theme="2" tint="-0.249977111117893"/>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lignment horizontal="left"/>
    </xf>
    <xf numFmtId="0" fontId="3" fillId="0" borderId="0">
      <alignment horizontal="left"/>
    </xf>
    <xf numFmtId="9" fontId="1" fillId="0" borderId="0" applyFont="0" applyFill="0" applyBorder="0" applyAlignment="0" applyProtection="0"/>
  </cellStyleXfs>
  <cellXfs count="484">
    <xf numFmtId="0" fontId="0" fillId="0" borderId="0" xfId="0"/>
    <xf numFmtId="0" fontId="16" fillId="0" borderId="0" xfId="0" applyFont="1" applyAlignment="1">
      <alignment horizontal="left"/>
    </xf>
    <xf numFmtId="7" fontId="17" fillId="0" borderId="6" xfId="0" applyNumberFormat="1" applyFont="1" applyBorder="1" applyAlignment="1" applyProtection="1">
      <alignment vertical="center"/>
      <protection hidden="1"/>
    </xf>
    <xf numFmtId="7" fontId="17" fillId="0" borderId="7" xfId="0" applyNumberFormat="1" applyFont="1" applyBorder="1" applyAlignment="1" applyProtection="1">
      <alignment vertical="center"/>
      <protection hidden="1"/>
    </xf>
    <xf numFmtId="7" fontId="17" fillId="0" borderId="8" xfId="0" applyNumberFormat="1" applyFont="1" applyBorder="1" applyAlignment="1" applyProtection="1">
      <alignment vertical="center"/>
      <protection hidden="1"/>
    </xf>
    <xf numFmtId="0" fontId="16" fillId="0" borderId="0" xfId="0" applyFont="1" applyAlignment="1">
      <alignment vertical="center"/>
    </xf>
    <xf numFmtId="0" fontId="17" fillId="0" borderId="0" xfId="0" applyFont="1"/>
    <xf numFmtId="7" fontId="20" fillId="0" borderId="0" xfId="0" applyNumberFormat="1" applyFont="1" applyAlignment="1" applyProtection="1">
      <alignment vertical="center" wrapText="1"/>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22" fillId="0" borderId="0" xfId="0" applyFont="1" applyAlignment="1" applyProtection="1">
      <alignment vertical="center" wrapText="1"/>
      <protection hidden="1"/>
    </xf>
    <xf numFmtId="7" fontId="22" fillId="0" borderId="0" xfId="0" applyNumberFormat="1" applyFont="1" applyAlignment="1" applyProtection="1">
      <alignment vertical="center" wrapText="1"/>
      <protection hidden="1"/>
    </xf>
    <xf numFmtId="0" fontId="16" fillId="0" borderId="0" xfId="0" applyFont="1"/>
    <xf numFmtId="0" fontId="23" fillId="2" borderId="21" xfId="0" applyFont="1" applyFill="1" applyBorder="1"/>
    <xf numFmtId="0" fontId="23" fillId="2" borderId="0" xfId="0" applyFont="1" applyFill="1"/>
    <xf numFmtId="8" fontId="23" fillId="2" borderId="22" xfId="0" applyNumberFormat="1" applyFont="1" applyFill="1" applyBorder="1"/>
    <xf numFmtId="7" fontId="16" fillId="0" borderId="0" xfId="0" applyNumberFormat="1" applyFont="1" applyAlignment="1" applyProtection="1">
      <alignment horizontal="center" vertical="center" wrapText="1"/>
      <protection hidden="1"/>
    </xf>
    <xf numFmtId="0" fontId="3" fillId="3" borderId="23" xfId="0" applyFont="1" applyFill="1" applyBorder="1"/>
    <xf numFmtId="0" fontId="3" fillId="2" borderId="0" xfId="0" applyFont="1" applyFill="1" applyAlignment="1" applyProtection="1">
      <alignment vertical="center" wrapText="1"/>
      <protection hidden="1"/>
    </xf>
    <xf numFmtId="8" fontId="24" fillId="2" borderId="0" xfId="0" applyNumberFormat="1" applyFont="1" applyFill="1" applyAlignment="1" applyProtection="1">
      <alignment horizontal="center" vertical="center" wrapText="1"/>
      <protection hidden="1"/>
    </xf>
    <xf numFmtId="8" fontId="24" fillId="2" borderId="0" xfId="0" applyNumberFormat="1" applyFont="1" applyFill="1" applyAlignment="1" applyProtection="1">
      <alignment vertical="center"/>
      <protection hidden="1"/>
    </xf>
    <xf numFmtId="0" fontId="3" fillId="2" borderId="14" xfId="0" applyFont="1" applyFill="1" applyBorder="1"/>
    <xf numFmtId="8" fontId="25" fillId="2" borderId="0" xfId="0" applyNumberFormat="1" applyFont="1" applyFill="1" applyAlignment="1" applyProtection="1">
      <alignment vertical="center"/>
      <protection hidden="1"/>
    </xf>
    <xf numFmtId="8" fontId="25" fillId="2" borderId="14" xfId="0" applyNumberFormat="1" applyFont="1" applyFill="1" applyBorder="1" applyAlignment="1" applyProtection="1">
      <alignment vertical="center"/>
      <protection hidden="1"/>
    </xf>
    <xf numFmtId="7" fontId="17" fillId="0" borderId="0" xfId="0" applyNumberFormat="1" applyFont="1" applyAlignment="1" applyProtection="1">
      <alignment vertical="center"/>
      <protection hidden="1"/>
    </xf>
    <xf numFmtId="0" fontId="3" fillId="2" borderId="0" xfId="0" applyFont="1" applyFill="1" applyAlignment="1" applyProtection="1">
      <alignment vertical="center"/>
      <protection hidden="1"/>
    </xf>
    <xf numFmtId="164" fontId="3" fillId="2" borderId="0" xfId="0" applyNumberFormat="1" applyFont="1" applyFill="1" applyAlignment="1" applyProtection="1">
      <alignment vertical="center"/>
      <protection hidden="1"/>
    </xf>
    <xf numFmtId="0" fontId="3" fillId="2" borderId="0" xfId="0" applyFont="1" applyFill="1"/>
    <xf numFmtId="0" fontId="14" fillId="2" borderId="0" xfId="0" applyFont="1" applyFill="1"/>
    <xf numFmtId="0" fontId="23" fillId="2" borderId="0" xfId="0" applyFont="1" applyFill="1" applyAlignment="1" applyProtection="1">
      <alignment vertical="center"/>
      <protection hidden="1"/>
    </xf>
    <xf numFmtId="0" fontId="23" fillId="2" borderId="14" xfId="0" applyFont="1" applyFill="1" applyBorder="1" applyAlignment="1" applyProtection="1">
      <alignment vertical="center"/>
      <protection hidden="1"/>
    </xf>
    <xf numFmtId="0" fontId="26" fillId="0" borderId="0" xfId="0" applyFont="1" applyAlignment="1">
      <alignment horizontal="left" vertical="center"/>
    </xf>
    <xf numFmtId="0" fontId="27" fillId="0" borderId="0" xfId="0" applyFont="1" applyAlignment="1">
      <alignment horizontal="left" vertical="center"/>
    </xf>
    <xf numFmtId="165" fontId="22" fillId="0" borderId="0" xfId="0" applyNumberFormat="1" applyFont="1" applyAlignment="1">
      <alignment vertical="center"/>
    </xf>
    <xf numFmtId="8" fontId="22" fillId="0" borderId="0" xfId="0" applyNumberFormat="1" applyFont="1" applyAlignment="1" applyProtection="1">
      <alignment vertical="center" wrapText="1"/>
      <protection hidden="1"/>
    </xf>
    <xf numFmtId="8" fontId="22" fillId="0" borderId="0" xfId="0" applyNumberFormat="1" applyFont="1" applyAlignment="1">
      <alignment vertical="center"/>
    </xf>
    <xf numFmtId="0" fontId="16" fillId="0" borderId="0" xfId="0" applyFont="1" applyAlignment="1" applyProtection="1">
      <alignment horizontal="center" vertical="center"/>
      <protection hidden="1"/>
    </xf>
    <xf numFmtId="0" fontId="26" fillId="0" borderId="8" xfId="0" applyFont="1" applyBorder="1" applyAlignment="1">
      <alignment horizontal="center" vertical="center"/>
    </xf>
    <xf numFmtId="0" fontId="27" fillId="0" borderId="25" xfId="0" applyFont="1" applyBorder="1" applyAlignment="1">
      <alignment horizontal="left" vertical="center"/>
    </xf>
    <xf numFmtId="0" fontId="27" fillId="0" borderId="25" xfId="0" applyFont="1" applyBorder="1" applyAlignment="1">
      <alignment horizontal="left" vertical="center" wrapText="1"/>
    </xf>
    <xf numFmtId="0" fontId="16" fillId="0" borderId="0" xfId="0" quotePrefix="1" applyFont="1"/>
    <xf numFmtId="8" fontId="20" fillId="0" borderId="0" xfId="0" applyNumberFormat="1" applyFont="1" applyAlignment="1" applyProtection="1">
      <alignment horizontal="center" vertical="center"/>
      <protection hidden="1"/>
    </xf>
    <xf numFmtId="8" fontId="20" fillId="0" borderId="0" xfId="0" applyNumberFormat="1" applyFont="1" applyAlignment="1" applyProtection="1">
      <alignment vertical="center"/>
      <protection hidden="1"/>
    </xf>
    <xf numFmtId="8" fontId="20" fillId="0" borderId="0" xfId="0" applyNumberFormat="1" applyFont="1" applyAlignment="1" applyProtection="1">
      <alignment horizontal="left" vertical="center"/>
      <protection hidden="1"/>
    </xf>
    <xf numFmtId="0" fontId="3" fillId="4" borderId="6"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4" borderId="25" xfId="0" applyFont="1" applyFill="1" applyBorder="1" applyAlignment="1" applyProtection="1">
      <alignment vertical="center"/>
      <protection locked="0"/>
    </xf>
    <xf numFmtId="1" fontId="24" fillId="4" borderId="25" xfId="0" applyNumberFormat="1" applyFont="1" applyFill="1" applyBorder="1" applyAlignment="1" applyProtection="1">
      <alignment vertical="center"/>
      <protection locked="0"/>
    </xf>
    <xf numFmtId="2" fontId="29" fillId="4" borderId="25" xfId="0" applyNumberFormat="1" applyFont="1" applyFill="1" applyBorder="1" applyAlignment="1" applyProtection="1">
      <alignment vertical="center"/>
      <protection locked="0"/>
    </xf>
    <xf numFmtId="1" fontId="24" fillId="7" borderId="25" xfId="0" quotePrefix="1" applyNumberFormat="1" applyFont="1" applyFill="1" applyBorder="1" applyAlignment="1" applyProtection="1">
      <alignment vertical="center"/>
      <protection locked="0"/>
    </xf>
    <xf numFmtId="2" fontId="26" fillId="0" borderId="8" xfId="0" applyNumberFormat="1" applyFont="1" applyBorder="1" applyAlignment="1">
      <alignment horizontal="center" vertical="center"/>
    </xf>
    <xf numFmtId="2" fontId="27" fillId="0" borderId="25" xfId="1" applyNumberFormat="1" applyFont="1" applyBorder="1" applyAlignment="1">
      <alignment horizontal="left" vertical="center"/>
    </xf>
    <xf numFmtId="38" fontId="22" fillId="0" borderId="0" xfId="0" quotePrefix="1" applyNumberFormat="1" applyFont="1" applyAlignment="1" applyProtection="1">
      <alignment horizontal="center" vertical="center"/>
      <protection hidden="1"/>
    </xf>
    <xf numFmtId="38" fontId="22" fillId="0" borderId="0" xfId="0" applyNumberFormat="1" applyFont="1" applyAlignment="1" applyProtection="1">
      <alignment vertical="center"/>
      <protection hidden="1"/>
    </xf>
    <xf numFmtId="6" fontId="22" fillId="0" borderId="0" xfId="0" quotePrefix="1" applyNumberFormat="1" applyFont="1" applyAlignment="1" applyProtection="1">
      <alignment horizontal="left" vertical="center"/>
      <protection hidden="1"/>
    </xf>
    <xf numFmtId="6" fontId="22" fillId="0" borderId="0" xfId="0" applyNumberFormat="1" applyFont="1" applyAlignment="1" applyProtection="1">
      <alignment horizontal="center" vertical="center"/>
      <protection hidden="1"/>
    </xf>
    <xf numFmtId="166" fontId="22" fillId="0" borderId="0" xfId="0" applyNumberFormat="1" applyFont="1" applyAlignment="1" applyProtection="1">
      <alignment horizontal="center" vertical="center"/>
      <protection hidden="1"/>
    </xf>
    <xf numFmtId="167" fontId="22" fillId="0" borderId="0" xfId="0" applyNumberFormat="1" applyFont="1" applyAlignment="1" applyProtection="1">
      <alignment horizontal="center" vertical="center"/>
      <protection hidden="1"/>
    </xf>
    <xf numFmtId="7" fontId="17" fillId="0" borderId="25" xfId="0" applyNumberFormat="1" applyFont="1" applyBorder="1" applyAlignment="1" applyProtection="1">
      <alignment horizontal="center" vertical="center"/>
      <protection hidden="1"/>
    </xf>
    <xf numFmtId="0" fontId="17" fillId="9" borderId="0" xfId="0" applyFont="1" applyFill="1"/>
    <xf numFmtId="1" fontId="24" fillId="7" borderId="25" xfId="0" applyNumberFormat="1" applyFont="1" applyFill="1" applyBorder="1" applyAlignment="1" applyProtection="1">
      <alignment vertical="center"/>
      <protection locked="0"/>
    </xf>
    <xf numFmtId="0" fontId="16" fillId="0" borderId="25" xfId="0" applyFont="1" applyBorder="1" applyAlignment="1">
      <alignment vertical="center"/>
    </xf>
    <xf numFmtId="0" fontId="31" fillId="10" borderId="25" xfId="0" applyFont="1" applyFill="1" applyBorder="1"/>
    <xf numFmtId="1" fontId="16" fillId="9" borderId="25" xfId="0" applyNumberFormat="1" applyFont="1" applyFill="1" applyBorder="1" applyAlignment="1">
      <alignment horizontal="right" vertical="center"/>
    </xf>
    <xf numFmtId="2" fontId="16" fillId="11" borderId="25" xfId="0" applyNumberFormat="1" applyFont="1" applyFill="1" applyBorder="1" applyAlignment="1">
      <alignment vertical="center"/>
    </xf>
    <xf numFmtId="8" fontId="22" fillId="0" borderId="0" xfId="0" applyNumberFormat="1" applyFont="1" applyAlignment="1" applyProtection="1">
      <alignment horizontal="center" vertical="center"/>
      <protection hidden="1"/>
    </xf>
    <xf numFmtId="2" fontId="22" fillId="0" borderId="0" xfId="0" applyNumberFormat="1" applyFont="1" applyAlignment="1" applyProtection="1">
      <alignment horizontal="center" vertical="center"/>
      <protection hidden="1"/>
    </xf>
    <xf numFmtId="2" fontId="16" fillId="12" borderId="25" xfId="0" applyNumberFormat="1" applyFont="1" applyFill="1" applyBorder="1" applyAlignment="1">
      <alignment vertical="center"/>
    </xf>
    <xf numFmtId="1" fontId="24" fillId="7" borderId="25" xfId="0" quotePrefix="1"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hidden="1"/>
    </xf>
    <xf numFmtId="0" fontId="3" fillId="2" borderId="2" xfId="0" applyFont="1" applyFill="1" applyBorder="1" applyAlignment="1">
      <alignment vertical="center" wrapText="1"/>
    </xf>
    <xf numFmtId="0" fontId="3" fillId="2" borderId="2" xfId="0" applyFont="1" applyFill="1" applyBorder="1" applyAlignment="1">
      <alignment horizontal="center" vertical="center"/>
    </xf>
    <xf numFmtId="0" fontId="33" fillId="2" borderId="2" xfId="0" applyFont="1" applyFill="1" applyBorder="1" applyAlignment="1">
      <alignment horizontal="left" vertical="center"/>
    </xf>
    <xf numFmtId="0" fontId="16" fillId="0" borderId="0" xfId="0" applyFont="1" applyAlignment="1">
      <alignment horizontal="center" vertical="center"/>
    </xf>
    <xf numFmtId="0" fontId="22" fillId="0" borderId="0" xfId="0" applyFont="1" applyAlignment="1">
      <alignment horizontal="center" vertical="center"/>
    </xf>
    <xf numFmtId="8" fontId="22" fillId="0" borderId="0" xfId="0" applyNumberFormat="1" applyFont="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3" fillId="2" borderId="0" xfId="0" applyFont="1" applyFill="1" applyAlignment="1">
      <alignment horizontal="left" vertical="center"/>
    </xf>
    <xf numFmtId="0" fontId="34" fillId="2" borderId="0" xfId="0" applyFont="1" applyFill="1" applyAlignment="1">
      <alignment horizontal="center" vertical="center"/>
    </xf>
    <xf numFmtId="0" fontId="37" fillId="2" borderId="14" xfId="0" applyFont="1" applyFill="1" applyBorder="1" applyAlignment="1" applyProtection="1">
      <alignment horizontal="right"/>
      <protection hidden="1"/>
    </xf>
    <xf numFmtId="0" fontId="6" fillId="2" borderId="23" xfId="0" applyFont="1" applyFill="1" applyBorder="1" applyAlignment="1">
      <alignment vertical="center"/>
    </xf>
    <xf numFmtId="8" fontId="34" fillId="2" borderId="0" xfId="0" applyNumberFormat="1" applyFont="1" applyFill="1" applyAlignment="1">
      <alignment vertical="center"/>
    </xf>
    <xf numFmtId="0" fontId="6" fillId="2" borderId="0" xfId="0" applyFont="1" applyFill="1" applyAlignment="1">
      <alignment vertical="center"/>
    </xf>
    <xf numFmtId="7" fontId="16" fillId="0" borderId="0" xfId="0" applyNumberFormat="1" applyFont="1" applyAlignment="1" applyProtection="1">
      <alignment horizontal="center" vertical="center"/>
      <protection hidden="1"/>
    </xf>
    <xf numFmtId="0" fontId="17" fillId="0" borderId="0" xfId="0" applyFont="1" applyAlignment="1" applyProtection="1">
      <alignment horizontal="left" vertical="top" wrapText="1"/>
      <protection hidden="1"/>
    </xf>
    <xf numFmtId="0" fontId="31" fillId="13" borderId="25" xfId="0" applyFont="1" applyFill="1" applyBorder="1"/>
    <xf numFmtId="165" fontId="22" fillId="0" borderId="0" xfId="0" applyNumberFormat="1" applyFont="1" applyAlignment="1" applyProtection="1">
      <alignment horizontal="center" vertical="center"/>
      <protection hidden="1"/>
    </xf>
    <xf numFmtId="165" fontId="22" fillId="0" borderId="0" xfId="0" applyNumberFormat="1" applyFont="1" applyAlignment="1">
      <alignment horizontal="center" vertical="center"/>
    </xf>
    <xf numFmtId="8" fontId="16" fillId="0" borderId="0" xfId="0" applyNumberFormat="1" applyFont="1" applyAlignment="1" applyProtection="1">
      <alignment horizontal="center" vertical="center"/>
      <protection hidden="1"/>
    </xf>
    <xf numFmtId="0" fontId="3" fillId="14" borderId="1" xfId="0" applyFont="1" applyFill="1" applyBorder="1" applyAlignment="1">
      <alignment vertical="top"/>
    </xf>
    <xf numFmtId="0" fontId="3" fillId="14" borderId="2" xfId="0" applyFont="1" applyFill="1" applyBorder="1" applyAlignment="1">
      <alignment vertical="top"/>
    </xf>
    <xf numFmtId="0" fontId="6" fillId="14" borderId="2" xfId="0" applyFont="1" applyFill="1" applyBorder="1" applyAlignment="1">
      <alignment vertical="top"/>
    </xf>
    <xf numFmtId="0" fontId="6" fillId="14" borderId="2" xfId="0" applyFont="1" applyFill="1" applyBorder="1" applyAlignment="1">
      <alignment horizontal="left" vertical="top"/>
    </xf>
    <xf numFmtId="0" fontId="6" fillId="14" borderId="5" xfId="0" applyFont="1" applyFill="1" applyBorder="1" applyAlignment="1">
      <alignment vertical="top"/>
    </xf>
    <xf numFmtId="0" fontId="3" fillId="14" borderId="23" xfId="0" applyFont="1" applyFill="1" applyBorder="1" applyAlignment="1">
      <alignment vertical="top"/>
    </xf>
    <xf numFmtId="0" fontId="3" fillId="14" borderId="0" xfId="0" applyFont="1" applyFill="1" applyAlignment="1">
      <alignment vertical="top"/>
    </xf>
    <xf numFmtId="0" fontId="6" fillId="14" borderId="0" xfId="0" applyFont="1" applyFill="1" applyAlignment="1">
      <alignment vertical="top"/>
    </xf>
    <xf numFmtId="0" fontId="6" fillId="14" borderId="0" xfId="0" applyFont="1" applyFill="1" applyAlignment="1">
      <alignment horizontal="left" vertical="top"/>
    </xf>
    <xf numFmtId="0" fontId="6" fillId="14" borderId="14" xfId="0" applyFont="1" applyFill="1" applyBorder="1" applyAlignment="1">
      <alignment vertical="top"/>
    </xf>
    <xf numFmtId="0" fontId="6" fillId="14" borderId="23" xfId="0" applyFont="1" applyFill="1" applyBorder="1" applyAlignment="1">
      <alignment horizontal="left" wrapText="1"/>
    </xf>
    <xf numFmtId="0" fontId="6" fillId="14" borderId="0" xfId="0" applyFont="1" applyFill="1" applyAlignment="1">
      <alignment horizontal="left" wrapText="1"/>
    </xf>
    <xf numFmtId="0" fontId="6" fillId="14" borderId="14" xfId="0" applyFont="1" applyFill="1" applyBorder="1" applyAlignment="1">
      <alignment horizontal="left" wrapText="1"/>
    </xf>
    <xf numFmtId="0" fontId="3" fillId="14" borderId="23" xfId="0" applyFont="1" applyFill="1" applyBorder="1" applyAlignment="1">
      <alignment horizontal="left" vertical="top"/>
    </xf>
    <xf numFmtId="0" fontId="3" fillId="14" borderId="0" xfId="0" applyFont="1" applyFill="1" applyAlignment="1">
      <alignment horizontal="left" vertical="top"/>
    </xf>
    <xf numFmtId="0" fontId="3" fillId="14" borderId="0" xfId="0" applyFont="1" applyFill="1" applyAlignment="1">
      <alignment horizontal="center" vertical="center" wrapText="1"/>
    </xf>
    <xf numFmtId="0" fontId="3" fillId="14" borderId="0" xfId="0" applyFont="1" applyFill="1" applyAlignment="1">
      <alignment horizontal="left" vertical="center" wrapText="1"/>
    </xf>
    <xf numFmtId="0" fontId="3" fillId="14" borderId="14" xfId="0" applyFont="1" applyFill="1" applyBorder="1" applyAlignment="1">
      <alignment vertical="top" wrapText="1"/>
    </xf>
    <xf numFmtId="0" fontId="6" fillId="14" borderId="23" xfId="0" applyFont="1" applyFill="1" applyBorder="1" applyAlignment="1">
      <alignment vertical="center" wrapText="1"/>
    </xf>
    <xf numFmtId="0" fontId="6" fillId="14" borderId="0" xfId="0" applyFont="1" applyFill="1" applyAlignment="1">
      <alignment vertical="center"/>
    </xf>
    <xf numFmtId="0" fontId="6" fillId="14" borderId="14" xfId="0" applyFont="1" applyFill="1" applyBorder="1" applyAlignment="1">
      <alignment vertical="center"/>
    </xf>
    <xf numFmtId="0" fontId="3" fillId="14" borderId="0" xfId="0" applyFont="1" applyFill="1" applyAlignment="1">
      <alignment vertical="center"/>
    </xf>
    <xf numFmtId="0" fontId="3" fillId="14" borderId="14" xfId="0" applyFont="1" applyFill="1" applyBorder="1" applyAlignment="1">
      <alignment vertical="top"/>
    </xf>
    <xf numFmtId="2" fontId="16" fillId="0" borderId="0" xfId="0" applyNumberFormat="1" applyFont="1" applyAlignment="1">
      <alignment horizontal="right"/>
    </xf>
    <xf numFmtId="1" fontId="16" fillId="0" borderId="0" xfId="0" applyNumberFormat="1" applyFont="1" applyAlignment="1">
      <alignment vertical="center"/>
    </xf>
    <xf numFmtId="0" fontId="16" fillId="0" borderId="0" xfId="0" applyFont="1" applyAlignment="1">
      <alignment horizontal="center"/>
    </xf>
    <xf numFmtId="0" fontId="17" fillId="0" borderId="0" xfId="0" applyFont="1" applyAlignment="1" applyProtection="1">
      <alignment vertical="center"/>
      <protection hidden="1"/>
    </xf>
    <xf numFmtId="8" fontId="22" fillId="0" borderId="0" xfId="0" quotePrefix="1" applyNumberFormat="1" applyFont="1" applyAlignment="1" applyProtection="1">
      <alignment vertical="center"/>
      <protection hidden="1"/>
    </xf>
    <xf numFmtId="0" fontId="22" fillId="0" borderId="0" xfId="0" applyFont="1" applyAlignment="1" applyProtection="1">
      <alignment horizontal="center" wrapText="1"/>
      <protection hidden="1"/>
    </xf>
    <xf numFmtId="7" fontId="16" fillId="0" borderId="0" xfId="0" quotePrefix="1" applyNumberFormat="1" applyFont="1" applyAlignment="1" applyProtection="1">
      <alignment horizontal="center" vertical="center"/>
      <protection hidden="1"/>
    </xf>
    <xf numFmtId="0" fontId="38" fillId="0" borderId="0" xfId="0" applyFont="1" applyAlignment="1" applyProtection="1">
      <alignment vertical="center"/>
      <protection hidden="1"/>
    </xf>
    <xf numFmtId="0" fontId="38" fillId="0" borderId="0" xfId="0" applyFont="1" applyAlignment="1">
      <alignment vertical="center"/>
    </xf>
    <xf numFmtId="0" fontId="39" fillId="0" borderId="0" xfId="0" applyFont="1"/>
    <xf numFmtId="8" fontId="40" fillId="0" borderId="0" xfId="0" applyNumberFormat="1" applyFont="1" applyAlignment="1">
      <alignment horizontal="center" vertical="center"/>
    </xf>
    <xf numFmtId="8" fontId="40" fillId="0" borderId="0" xfId="0" applyNumberFormat="1" applyFont="1" applyAlignment="1" applyProtection="1">
      <alignment horizontal="center" vertical="center"/>
      <protection hidden="1"/>
    </xf>
    <xf numFmtId="0" fontId="38" fillId="0" borderId="0" xfId="0" applyFont="1" applyAlignment="1" applyProtection="1">
      <alignment vertical="top"/>
      <protection hidden="1"/>
    </xf>
    <xf numFmtId="0" fontId="40" fillId="0" borderId="0" xfId="0" applyFont="1" applyAlignment="1" applyProtection="1">
      <alignment horizontal="center" vertical="center"/>
      <protection hidden="1"/>
    </xf>
    <xf numFmtId="2" fontId="22" fillId="0" borderId="0" xfId="0" applyNumberFormat="1" applyFont="1" applyAlignment="1" applyProtection="1">
      <alignment horizontal="left" vertical="center"/>
      <protection hidden="1"/>
    </xf>
    <xf numFmtId="0" fontId="22" fillId="0" borderId="0" xfId="0" applyFont="1" applyAlignment="1" applyProtection="1">
      <alignment horizontal="center" vertical="center"/>
      <protection hidden="1"/>
    </xf>
    <xf numFmtId="0" fontId="17" fillId="0" borderId="0" xfId="0" applyFont="1" applyAlignment="1" applyProtection="1">
      <alignment horizontal="right" vertical="center"/>
      <protection hidden="1"/>
    </xf>
    <xf numFmtId="0" fontId="38" fillId="0" borderId="0" xfId="0" applyFont="1" applyAlignment="1">
      <alignment vertical="top" wrapText="1"/>
    </xf>
    <xf numFmtId="0" fontId="16" fillId="0" borderId="0" xfId="0" applyFont="1" applyProtection="1">
      <protection hidden="1"/>
    </xf>
    <xf numFmtId="0" fontId="38" fillId="0" borderId="0" xfId="0" applyFont="1" applyAlignment="1">
      <alignment vertical="top"/>
    </xf>
    <xf numFmtId="0" fontId="38" fillId="0" borderId="0" xfId="0" applyFont="1" applyAlignment="1" applyProtection="1">
      <alignment horizontal="left" vertical="top" wrapText="1"/>
      <protection hidden="1"/>
    </xf>
    <xf numFmtId="0" fontId="38" fillId="0" borderId="0" xfId="0" applyFont="1" applyAlignment="1" applyProtection="1">
      <alignment horizontal="left" vertical="top"/>
      <protection hidden="1"/>
    </xf>
    <xf numFmtId="0" fontId="27" fillId="0" borderId="0" xfId="0" applyFont="1" applyAlignment="1" applyProtection="1">
      <alignment horizontal="right" vertical="center"/>
      <protection hidden="1"/>
    </xf>
    <xf numFmtId="0" fontId="17" fillId="0" borderId="0" xfId="0" applyFont="1" applyAlignment="1" applyProtection="1">
      <alignment horizontal="left" vertical="center"/>
      <protection hidden="1"/>
    </xf>
    <xf numFmtId="0" fontId="39" fillId="0" borderId="0" xfId="0" applyFont="1" applyAlignment="1">
      <alignment vertical="center"/>
    </xf>
    <xf numFmtId="7" fontId="40" fillId="0" borderId="0" xfId="0" applyNumberFormat="1" applyFont="1" applyAlignment="1" applyProtection="1">
      <alignment vertical="center"/>
      <protection hidden="1"/>
    </xf>
    <xf numFmtId="8" fontId="16" fillId="0" borderId="0" xfId="0" applyNumberFormat="1" applyFont="1" applyAlignment="1" applyProtection="1">
      <alignment horizontal="right" vertical="center"/>
      <protection hidden="1"/>
    </xf>
    <xf numFmtId="0" fontId="39" fillId="0" borderId="0" xfId="0" applyFont="1" applyAlignment="1">
      <alignment horizontal="center" vertical="center"/>
    </xf>
    <xf numFmtId="169" fontId="39" fillId="0" borderId="0" xfId="0" applyNumberFormat="1" applyFont="1" applyAlignment="1">
      <alignment horizontal="center" vertical="center"/>
    </xf>
    <xf numFmtId="0" fontId="41" fillId="0" borderId="0" xfId="0" applyFont="1" applyAlignment="1" applyProtection="1">
      <alignment horizontal="center"/>
      <protection hidden="1"/>
    </xf>
    <xf numFmtId="8" fontId="16" fillId="0" borderId="0" xfId="0" applyNumberFormat="1" applyFont="1" applyAlignment="1" applyProtection="1">
      <alignment vertical="center"/>
      <protection hidden="1"/>
    </xf>
    <xf numFmtId="0" fontId="16" fillId="0" borderId="0" xfId="0" applyFont="1" applyAlignment="1">
      <alignment vertical="center" wrapText="1"/>
    </xf>
    <xf numFmtId="0" fontId="38" fillId="0" borderId="0" xfId="0" applyFont="1" applyAlignment="1" applyProtection="1">
      <alignment horizontal="center" vertical="center"/>
      <protection hidden="1"/>
    </xf>
    <xf numFmtId="0" fontId="39" fillId="0" borderId="0" xfId="0" applyFont="1" applyAlignment="1" applyProtection="1">
      <alignment vertical="center"/>
      <protection hidden="1"/>
    </xf>
    <xf numFmtId="8" fontId="42" fillId="0" borderId="0" xfId="0" applyNumberFormat="1" applyFont="1" applyAlignment="1" applyProtection="1">
      <alignment horizontal="center" vertical="center"/>
      <protection hidden="1"/>
    </xf>
    <xf numFmtId="7" fontId="17" fillId="0" borderId="0" xfId="0" applyNumberFormat="1" applyFont="1" applyAlignment="1" applyProtection="1">
      <alignment horizontal="center" vertical="center"/>
      <protection hidden="1"/>
    </xf>
    <xf numFmtId="0" fontId="39" fillId="0" borderId="0" xfId="0" applyFont="1" applyAlignment="1">
      <alignment horizontal="left"/>
    </xf>
    <xf numFmtId="0" fontId="39" fillId="0" borderId="0" xfId="0" applyFont="1" applyAlignment="1" applyProtection="1">
      <alignment horizontal="center" vertical="center"/>
      <protection hidden="1"/>
    </xf>
    <xf numFmtId="0" fontId="38" fillId="0" borderId="0" xfId="0" applyFont="1" applyProtection="1">
      <protection hidden="1"/>
    </xf>
    <xf numFmtId="0" fontId="38" fillId="0" borderId="0" xfId="0" applyFont="1" applyAlignment="1" applyProtection="1">
      <alignment horizontal="center"/>
      <protection hidden="1"/>
    </xf>
    <xf numFmtId="0" fontId="40" fillId="0" borderId="0" xfId="0" applyFont="1" applyAlignment="1">
      <alignment horizontal="center" vertical="center"/>
    </xf>
    <xf numFmtId="8" fontId="39" fillId="0" borderId="0" xfId="0" applyNumberFormat="1" applyFont="1" applyAlignment="1" applyProtection="1">
      <alignment horizontal="center" vertical="center"/>
      <protection hidden="1"/>
    </xf>
    <xf numFmtId="8" fontId="17" fillId="0" borderId="0" xfId="0" applyNumberFormat="1" applyFont="1" applyAlignment="1" applyProtection="1">
      <alignment horizontal="center" vertical="center"/>
      <protection hidden="1"/>
    </xf>
    <xf numFmtId="0" fontId="38" fillId="0" borderId="0" xfId="0" applyFont="1" applyAlignment="1">
      <alignment horizontal="center" vertical="center"/>
    </xf>
    <xf numFmtId="4" fontId="39" fillId="0" borderId="0" xfId="0" applyNumberFormat="1" applyFont="1" applyAlignment="1">
      <alignment horizontal="center" vertical="center" wrapText="1"/>
    </xf>
    <xf numFmtId="0" fontId="38" fillId="0" borderId="0" xfId="0" applyFont="1" applyAlignment="1" applyProtection="1">
      <alignment horizontal="right" vertical="center"/>
      <protection hidden="1"/>
    </xf>
    <xf numFmtId="0" fontId="43" fillId="0" borderId="0" xfId="0" applyFont="1" applyAlignment="1" applyProtection="1">
      <alignment horizontal="left" vertical="center"/>
      <protection hidden="1"/>
    </xf>
    <xf numFmtId="0" fontId="43" fillId="0" borderId="0" xfId="0" applyFont="1" applyAlignment="1" applyProtection="1">
      <alignment horizontal="center" vertical="center"/>
      <protection hidden="1"/>
    </xf>
    <xf numFmtId="0" fontId="17" fillId="0" borderId="0" xfId="0" applyFont="1" applyAlignment="1">
      <alignment horizontal="center" wrapText="1"/>
    </xf>
    <xf numFmtId="1" fontId="44" fillId="0" borderId="0" xfId="0" applyNumberFormat="1" applyFont="1" applyAlignment="1" applyProtection="1">
      <alignment horizontal="left" vertical="center"/>
      <protection hidden="1"/>
    </xf>
    <xf numFmtId="0" fontId="39" fillId="0" borderId="0" xfId="0" applyFont="1" applyProtection="1">
      <protection hidden="1"/>
    </xf>
    <xf numFmtId="7" fontId="39" fillId="0" borderId="0" xfId="0" applyNumberFormat="1" applyFont="1" applyAlignment="1" applyProtection="1">
      <alignment horizontal="center" vertical="center"/>
      <protection hidden="1"/>
    </xf>
    <xf numFmtId="8" fontId="38" fillId="0" borderId="0" xfId="0" applyNumberFormat="1" applyFont="1" applyAlignment="1" applyProtection="1">
      <alignment horizontal="center" vertical="center"/>
      <protection hidden="1"/>
    </xf>
    <xf numFmtId="7" fontId="39" fillId="0" borderId="0" xfId="0" quotePrefix="1" applyNumberFormat="1" applyFont="1" applyAlignment="1" applyProtection="1">
      <alignment horizontal="center" vertical="center"/>
      <protection hidden="1"/>
    </xf>
    <xf numFmtId="0" fontId="39" fillId="0" borderId="0" xfId="0" applyFont="1" applyAlignment="1" applyProtection="1">
      <alignment horizontal="left"/>
      <protection hidden="1"/>
    </xf>
    <xf numFmtId="0" fontId="38" fillId="0" borderId="0" xfId="0" applyFont="1" applyAlignment="1">
      <alignment horizontal="center" wrapText="1"/>
    </xf>
    <xf numFmtId="0" fontId="44" fillId="0" borderId="0" xfId="0" applyFont="1" applyAlignment="1" applyProtection="1">
      <alignment horizontal="left"/>
      <protection hidden="1"/>
    </xf>
    <xf numFmtId="8" fontId="39" fillId="0" borderId="0" xfId="0" applyNumberFormat="1" applyFont="1" applyAlignment="1" applyProtection="1">
      <alignment horizontal="right" vertical="center"/>
      <protection hidden="1"/>
    </xf>
    <xf numFmtId="0" fontId="38" fillId="0" borderId="0" xfId="0" applyFont="1" applyAlignment="1">
      <alignment wrapText="1"/>
    </xf>
    <xf numFmtId="8" fontId="40" fillId="0" borderId="0" xfId="0" quotePrefix="1" applyNumberFormat="1" applyFont="1" applyAlignment="1" applyProtection="1">
      <alignment horizontal="left" vertical="center"/>
      <protection hidden="1"/>
    </xf>
    <xf numFmtId="2" fontId="16" fillId="0" borderId="0" xfId="0" applyNumberFormat="1" applyFont="1" applyAlignment="1" applyProtection="1">
      <alignment horizontal="right" vertical="center"/>
      <protection hidden="1"/>
    </xf>
    <xf numFmtId="0" fontId="16" fillId="0" borderId="0" xfId="0" applyFont="1" applyAlignment="1" applyProtection="1">
      <alignment vertical="center"/>
      <protection hidden="1"/>
    </xf>
    <xf numFmtId="1" fontId="16" fillId="0" borderId="0" xfId="0" applyNumberFormat="1" applyFont="1" applyAlignment="1">
      <alignment horizontal="right" vertical="center"/>
    </xf>
    <xf numFmtId="0" fontId="39" fillId="0" borderId="0" xfId="0" applyFont="1" applyAlignment="1">
      <alignment vertical="top" wrapText="1"/>
    </xf>
    <xf numFmtId="0" fontId="39" fillId="0" borderId="0" xfId="0" applyFont="1" applyAlignment="1">
      <alignment horizontal="left" vertical="top" wrapText="1"/>
    </xf>
    <xf numFmtId="0" fontId="44" fillId="0" borderId="0" xfId="0" applyFont="1" applyAlignment="1">
      <alignment horizontal="left"/>
    </xf>
    <xf numFmtId="0" fontId="38" fillId="0" borderId="0" xfId="0" applyFont="1" applyAlignment="1">
      <alignment horizontal="center"/>
    </xf>
    <xf numFmtId="0" fontId="38" fillId="0" borderId="0" xfId="0" applyFont="1" applyAlignment="1" applyProtection="1">
      <alignment vertical="center" wrapText="1"/>
      <protection hidden="1"/>
    </xf>
    <xf numFmtId="0" fontId="38" fillId="0" borderId="0" xfId="0" applyFont="1" applyAlignment="1" applyProtection="1">
      <alignment horizontal="center" vertical="center" wrapText="1"/>
      <protection hidden="1"/>
    </xf>
    <xf numFmtId="8" fontId="42" fillId="0" borderId="0" xfId="0" applyNumberFormat="1" applyFont="1" applyAlignment="1" applyProtection="1">
      <alignment horizontal="center" vertical="center" wrapText="1"/>
      <protection hidden="1"/>
    </xf>
    <xf numFmtId="0" fontId="38" fillId="0" borderId="0" xfId="0" applyFont="1" applyAlignment="1">
      <alignment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8" fontId="40" fillId="0" borderId="0" xfId="0" applyNumberFormat="1" applyFont="1" applyAlignment="1" applyProtection="1">
      <alignment horizontal="center" vertical="center" wrapText="1"/>
      <protection hidden="1"/>
    </xf>
    <xf numFmtId="0" fontId="39" fillId="0" borderId="0" xfId="0" applyFont="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39" fillId="0" borderId="0" xfId="0" applyFont="1" applyAlignment="1" applyProtection="1">
      <alignment vertical="center" wrapText="1"/>
      <protection hidden="1"/>
    </xf>
    <xf numFmtId="7" fontId="39" fillId="0" borderId="0" xfId="0" applyNumberFormat="1" applyFont="1" applyAlignment="1" applyProtection="1">
      <alignment horizontal="center" vertical="center" wrapText="1"/>
      <protection hidden="1"/>
    </xf>
    <xf numFmtId="165" fontId="40" fillId="0" borderId="0" xfId="0" applyNumberFormat="1" applyFont="1" applyAlignment="1" applyProtection="1">
      <alignment horizontal="center" vertical="center" wrapText="1"/>
      <protection hidden="1"/>
    </xf>
    <xf numFmtId="8" fontId="39" fillId="0" borderId="0" xfId="0" applyNumberFormat="1" applyFont="1" applyAlignment="1" applyProtection="1">
      <alignment horizontal="center" vertical="center" wrapText="1"/>
      <protection hidden="1"/>
    </xf>
    <xf numFmtId="2" fontId="16" fillId="0" borderId="0" xfId="0" applyNumberFormat="1" applyFont="1" applyAlignment="1">
      <alignment vertical="center"/>
    </xf>
    <xf numFmtId="7" fontId="16" fillId="0" borderId="0" xfId="0" applyNumberFormat="1" applyFont="1" applyAlignment="1" applyProtection="1">
      <alignment vertical="center"/>
      <protection hidden="1"/>
    </xf>
    <xf numFmtId="0" fontId="45" fillId="0" borderId="0" xfId="0" applyFont="1" applyAlignment="1" applyProtection="1">
      <alignment vertical="center" wrapText="1"/>
      <protection hidden="1"/>
    </xf>
    <xf numFmtId="0" fontId="45" fillId="0" borderId="0" xfId="0" applyFont="1" applyAlignment="1" applyProtection="1">
      <alignment horizontal="center" vertical="center" wrapText="1"/>
      <protection hidden="1"/>
    </xf>
    <xf numFmtId="0" fontId="17" fillId="0" borderId="0" xfId="0" applyFont="1" applyAlignment="1" applyProtection="1">
      <alignment vertical="center" wrapText="1"/>
      <protection hidden="1"/>
    </xf>
    <xf numFmtId="0" fontId="20" fillId="0" borderId="0" xfId="0" applyFont="1" applyAlignment="1" applyProtection="1">
      <alignment vertical="center" wrapText="1"/>
      <protection hidden="1"/>
    </xf>
    <xf numFmtId="0" fontId="17" fillId="0" borderId="0" xfId="0" applyFont="1" applyAlignment="1">
      <alignment vertical="center"/>
    </xf>
    <xf numFmtId="7" fontId="16" fillId="0" borderId="0" xfId="0" applyNumberFormat="1" applyFont="1" applyAlignment="1" applyProtection="1">
      <alignment vertical="center" wrapText="1"/>
      <protection hidden="1"/>
    </xf>
    <xf numFmtId="7" fontId="16" fillId="0" borderId="0" xfId="0" applyNumberFormat="1" applyFont="1"/>
    <xf numFmtId="0" fontId="22" fillId="0" borderId="0" xfId="0" applyFont="1" applyAlignment="1" applyProtection="1">
      <alignment vertical="center"/>
      <protection hidden="1"/>
    </xf>
    <xf numFmtId="0" fontId="3" fillId="0" borderId="0" xfId="0" applyFont="1" applyAlignment="1">
      <alignment horizontal="left"/>
    </xf>
    <xf numFmtId="0" fontId="0" fillId="0" borderId="25" xfId="0" applyBorder="1"/>
    <xf numFmtId="0" fontId="54" fillId="0" borderId="0" xfId="0" applyFont="1" applyAlignment="1">
      <alignment vertical="center"/>
    </xf>
    <xf numFmtId="0" fontId="0" fillId="0" borderId="0" xfId="0" applyAlignment="1">
      <alignment horizontal="left" vertical="center" indent="1"/>
    </xf>
    <xf numFmtId="0" fontId="55" fillId="0" borderId="0" xfId="0" applyFont="1" applyAlignment="1">
      <alignment horizontal="left" vertical="center" indent="1"/>
    </xf>
    <xf numFmtId="0" fontId="5" fillId="0" borderId="25" xfId="0" applyFont="1" applyBorder="1"/>
    <xf numFmtId="0" fontId="0" fillId="0" borderId="0" xfId="0" applyAlignment="1">
      <alignment vertical="center"/>
    </xf>
    <xf numFmtId="0" fontId="6" fillId="14" borderId="6" xfId="0" applyFont="1" applyFill="1" applyBorder="1" applyAlignment="1">
      <alignment vertical="center"/>
    </xf>
    <xf numFmtId="0" fontId="0" fillId="16" borderId="25" xfId="0" applyFill="1" applyBorder="1"/>
    <xf numFmtId="0" fontId="5" fillId="0" borderId="0" xfId="0" applyFont="1"/>
    <xf numFmtId="0" fontId="3" fillId="14" borderId="6" xfId="0" applyFont="1" applyFill="1" applyBorder="1" applyAlignment="1">
      <alignment vertical="center"/>
    </xf>
    <xf numFmtId="0" fontId="56" fillId="0" borderId="0" xfId="0" applyFont="1" applyAlignment="1">
      <alignment horizontal="left" vertical="center" indent="1"/>
    </xf>
    <xf numFmtId="0" fontId="55" fillId="0" borderId="0" xfId="0" applyFont="1" applyAlignment="1">
      <alignment horizontal="left" vertical="center" indent="2"/>
    </xf>
    <xf numFmtId="0" fontId="56" fillId="0" borderId="0" xfId="0" applyFont="1" applyAlignment="1">
      <alignment horizontal="left" vertical="center" indent="2"/>
    </xf>
    <xf numFmtId="0" fontId="56" fillId="0" borderId="0" xfId="0" applyFont="1" applyAlignment="1">
      <alignment horizontal="left" vertical="center" indent="3"/>
    </xf>
    <xf numFmtId="9" fontId="22" fillId="11" borderId="0" xfId="5" applyFont="1" applyFill="1" applyAlignment="1" applyProtection="1">
      <alignment vertical="center"/>
      <protection hidden="1"/>
    </xf>
    <xf numFmtId="0" fontId="3" fillId="14" borderId="0" xfId="0" applyFont="1" applyFill="1" applyAlignment="1">
      <alignment horizontal="left"/>
    </xf>
    <xf numFmtId="0" fontId="3" fillId="14" borderId="0" xfId="0" applyFont="1" applyFill="1" applyAlignment="1">
      <alignment vertical="top" wrapText="1"/>
    </xf>
    <xf numFmtId="0" fontId="3" fillId="14" borderId="0" xfId="0" applyFont="1" applyFill="1"/>
    <xf numFmtId="0" fontId="10" fillId="14" borderId="0" xfId="0" applyFont="1" applyFill="1" applyAlignment="1">
      <alignment horizontal="right"/>
    </xf>
    <xf numFmtId="0" fontId="11" fillId="17" borderId="0" xfId="0" applyFont="1" applyFill="1" applyAlignment="1">
      <alignment horizontal="left" vertical="center" readingOrder="1"/>
    </xf>
    <xf numFmtId="0" fontId="3" fillId="17" borderId="0" xfId="0" applyFont="1" applyFill="1" applyAlignment="1">
      <alignment horizontal="left"/>
    </xf>
    <xf numFmtId="0" fontId="12" fillId="17" borderId="0" xfId="0" applyFont="1" applyFill="1" applyAlignment="1">
      <alignment horizontal="left" vertical="center" readingOrder="1"/>
    </xf>
    <xf numFmtId="0" fontId="60" fillId="0" borderId="0" xfId="0" applyFont="1"/>
    <xf numFmtId="0" fontId="60" fillId="18" borderId="0" xfId="0" applyFont="1" applyFill="1"/>
    <xf numFmtId="0" fontId="0" fillId="0" borderId="0" xfId="0" applyProtection="1">
      <protection locked="0"/>
    </xf>
    <xf numFmtId="0" fontId="50" fillId="0" borderId="0" xfId="0" applyFont="1" applyAlignment="1" applyProtection="1">
      <alignment horizontal="left" vertical="top"/>
      <protection locked="0"/>
    </xf>
    <xf numFmtId="0" fontId="51" fillId="0" borderId="27" xfId="0" applyFont="1" applyBorder="1" applyAlignment="1" applyProtection="1">
      <alignment horizontal="right" vertical="top" wrapText="1"/>
      <protection locked="0"/>
    </xf>
    <xf numFmtId="170" fontId="51" fillId="0" borderId="36" xfId="0" applyNumberFormat="1" applyFont="1" applyBorder="1" applyAlignment="1" applyProtection="1">
      <alignment vertical="top" shrinkToFit="1"/>
      <protection locked="0"/>
    </xf>
    <xf numFmtId="0" fontId="52" fillId="0" borderId="25" xfId="0" applyFont="1" applyBorder="1" applyAlignment="1" applyProtection="1">
      <alignment vertical="top" wrapText="1"/>
      <protection locked="0"/>
    </xf>
    <xf numFmtId="0" fontId="53" fillId="0" borderId="25" xfId="0" applyFont="1" applyBorder="1" applyAlignment="1" applyProtection="1">
      <alignment vertical="top" wrapText="1"/>
      <protection locked="0"/>
    </xf>
    <xf numFmtId="0" fontId="53" fillId="0" borderId="37" xfId="0" applyFont="1" applyBorder="1" applyAlignment="1" applyProtection="1">
      <alignment horizontal="right" vertical="top" wrapText="1" indent="1"/>
      <protection locked="0"/>
    </xf>
    <xf numFmtId="0" fontId="0" fillId="0" borderId="37" xfId="0" applyBorder="1" applyAlignment="1" applyProtection="1">
      <alignment wrapText="1"/>
      <protection locked="0"/>
    </xf>
    <xf numFmtId="0" fontId="50" fillId="0" borderId="38" xfId="0" applyFont="1" applyBorder="1" applyAlignment="1" applyProtection="1">
      <alignment horizontal="left" vertical="center" wrapText="1"/>
      <protection locked="0"/>
    </xf>
    <xf numFmtId="0" fontId="53" fillId="0" borderId="25" xfId="0" applyFont="1" applyBorder="1" applyAlignment="1" applyProtection="1">
      <alignment horizontal="right" vertical="top" wrapText="1" indent="1"/>
      <protection locked="0"/>
    </xf>
    <xf numFmtId="0" fontId="0" fillId="0" borderId="25" xfId="0" applyBorder="1" applyAlignment="1" applyProtection="1">
      <alignment wrapText="1"/>
      <protection locked="0"/>
    </xf>
    <xf numFmtId="0" fontId="50" fillId="0" borderId="35" xfId="0" applyFont="1" applyBorder="1" applyAlignment="1" applyProtection="1">
      <alignment horizontal="left" vertical="center" wrapText="1"/>
      <protection locked="0"/>
    </xf>
    <xf numFmtId="0" fontId="47" fillId="0" borderId="30" xfId="0" applyFont="1" applyBorder="1" applyProtection="1">
      <protection locked="0"/>
    </xf>
    <xf numFmtId="0" fontId="47" fillId="0" borderId="24" xfId="0" applyFont="1" applyBorder="1" applyProtection="1">
      <protection locked="0"/>
    </xf>
    <xf numFmtId="0" fontId="47" fillId="0" borderId="24" xfId="0" applyFont="1" applyBorder="1" applyAlignment="1" applyProtection="1">
      <alignment horizontal="right"/>
      <protection locked="0"/>
    </xf>
    <xf numFmtId="0" fontId="47" fillId="0" borderId="31" xfId="0" applyFont="1" applyBorder="1" applyProtection="1">
      <protection locked="0"/>
    </xf>
    <xf numFmtId="0" fontId="47" fillId="0" borderId="0" xfId="0" applyFont="1" applyProtection="1">
      <protection locked="0"/>
    </xf>
    <xf numFmtId="0" fontId="47" fillId="0" borderId="12" xfId="0" applyFont="1" applyBorder="1" applyProtection="1">
      <protection locked="0"/>
    </xf>
    <xf numFmtId="0" fontId="47" fillId="0" borderId="25" xfId="0" applyFont="1" applyBorder="1" applyProtection="1">
      <protection locked="0"/>
    </xf>
    <xf numFmtId="0" fontId="47" fillId="0" borderId="25" xfId="0" applyFont="1" applyBorder="1" applyAlignment="1" applyProtection="1">
      <alignment horizontal="right"/>
      <protection locked="0"/>
    </xf>
    <xf numFmtId="0" fontId="47" fillId="0" borderId="13" xfId="0" applyFont="1" applyBorder="1" applyProtection="1">
      <protection locked="0"/>
    </xf>
    <xf numFmtId="0" fontId="47" fillId="0" borderId="0" xfId="0" applyFont="1" applyAlignment="1" applyProtection="1">
      <alignment horizontal="right"/>
      <protection locked="0"/>
    </xf>
    <xf numFmtId="0" fontId="48" fillId="0" borderId="0" xfId="0" applyFont="1" applyAlignment="1" applyProtection="1">
      <alignment horizontal="left"/>
      <protection locked="0"/>
    </xf>
    <xf numFmtId="0" fontId="47" fillId="0" borderId="0" xfId="0" applyFont="1" applyAlignment="1" applyProtection="1">
      <alignment horizontal="left"/>
      <protection locked="0"/>
    </xf>
    <xf numFmtId="0" fontId="49" fillId="0" borderId="0" xfId="0" applyFont="1" applyAlignment="1" applyProtection="1">
      <alignment horizontal="right"/>
      <protection locked="0"/>
    </xf>
    <xf numFmtId="0" fontId="47" fillId="15" borderId="0" xfId="0" applyFont="1" applyFill="1" applyProtection="1">
      <protection locked="0"/>
      <extLst>
        <ext xmlns:xfpb="http://schemas.microsoft.com/office/spreadsheetml/2022/featurepropertybag" uri="{C7286773-470A-42A8-94C5-96B5CB345126}">
          <xfpb:xfComplement i="0"/>
        </ext>
      </extLst>
    </xf>
    <xf numFmtId="0" fontId="47" fillId="0" borderId="0" xfId="0" applyFont="1" applyProtection="1">
      <protection locked="0"/>
      <extLst>
        <ext xmlns:xfpb="http://schemas.microsoft.com/office/spreadsheetml/2022/featurepropertybag" uri="{C7286773-470A-42A8-94C5-96B5CB345126}">
          <xfpb:xfComplement i="0"/>
        </ext>
      </extLst>
    </xf>
    <xf numFmtId="38" fontId="20" fillId="0" borderId="0" xfId="0" quotePrefix="1" applyNumberFormat="1" applyFont="1" applyAlignment="1" applyProtection="1">
      <alignment horizontal="center" vertical="center"/>
      <protection hidden="1"/>
    </xf>
    <xf numFmtId="0" fontId="31" fillId="10" borderId="25" xfId="0" applyFont="1" applyFill="1" applyBorder="1" applyAlignment="1">
      <alignment wrapText="1"/>
    </xf>
    <xf numFmtId="0" fontId="64" fillId="10" borderId="25" xfId="0" applyFont="1" applyFill="1" applyBorder="1" applyAlignment="1">
      <alignment wrapText="1"/>
    </xf>
    <xf numFmtId="2" fontId="16" fillId="0" borderId="0" xfId="0" applyNumberFormat="1" applyFont="1"/>
    <xf numFmtId="0" fontId="66" fillId="2" borderId="14" xfId="0" applyFont="1" applyFill="1" applyBorder="1" applyAlignment="1" applyProtection="1">
      <alignment horizontal="right"/>
      <protection hidden="1"/>
    </xf>
    <xf numFmtId="0" fontId="3" fillId="4" borderId="9"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4" borderId="37" xfId="0" applyFont="1" applyFill="1" applyBorder="1" applyAlignment="1" applyProtection="1">
      <alignment vertical="center"/>
      <protection locked="0"/>
    </xf>
    <xf numFmtId="1" fontId="24" fillId="4" borderId="37" xfId="0" applyNumberFormat="1" applyFont="1" applyFill="1" applyBorder="1" applyAlignment="1" applyProtection="1">
      <alignment vertical="center"/>
      <protection locked="0"/>
    </xf>
    <xf numFmtId="2" fontId="29" fillId="4" borderId="37" xfId="0" applyNumberFormat="1" applyFont="1" applyFill="1" applyBorder="1" applyAlignment="1" applyProtection="1">
      <alignment vertical="center"/>
      <protection locked="0"/>
    </xf>
    <xf numFmtId="1" fontId="24" fillId="7" borderId="37" xfId="0" quotePrefix="1" applyNumberFormat="1" applyFont="1" applyFill="1" applyBorder="1" applyAlignment="1" applyProtection="1">
      <alignment vertical="center"/>
      <protection locked="0"/>
    </xf>
    <xf numFmtId="0" fontId="6" fillId="6" borderId="10" xfId="0" applyFont="1" applyFill="1" applyBorder="1" applyAlignment="1" applyProtection="1">
      <alignment vertical="center"/>
      <protection hidden="1"/>
    </xf>
    <xf numFmtId="0" fontId="6" fillId="6" borderId="26" xfId="0" applyFont="1" applyFill="1" applyBorder="1" applyAlignment="1" applyProtection="1">
      <alignment vertical="center"/>
      <protection hidden="1"/>
    </xf>
    <xf numFmtId="8" fontId="16" fillId="0" borderId="0" xfId="0" applyNumberFormat="1" applyFont="1"/>
    <xf numFmtId="164" fontId="30" fillId="2" borderId="9" xfId="0" quotePrefix="1" applyNumberFormat="1" applyFont="1" applyFill="1" applyBorder="1" applyAlignment="1" applyProtection="1">
      <alignment vertical="center"/>
      <protection hidden="1"/>
    </xf>
    <xf numFmtId="164" fontId="30" fillId="2" borderId="6" xfId="0" quotePrefix="1" applyNumberFormat="1" applyFont="1" applyFill="1" applyBorder="1" applyAlignment="1" applyProtection="1">
      <alignment vertical="center"/>
      <protection hidden="1"/>
    </xf>
    <xf numFmtId="0" fontId="34" fillId="2" borderId="2" xfId="0" applyFont="1" applyFill="1" applyBorder="1" applyAlignment="1" applyProtection="1">
      <alignment horizontal="center" vertical="center"/>
      <protection hidden="1"/>
    </xf>
    <xf numFmtId="8" fontId="34" fillId="2" borderId="2" xfId="0" applyNumberFormat="1" applyFont="1" applyFill="1" applyBorder="1" applyAlignment="1" applyProtection="1">
      <alignment horizontal="center" vertical="center"/>
      <protection hidden="1"/>
    </xf>
    <xf numFmtId="0" fontId="35" fillId="2" borderId="0" xfId="0" applyFont="1" applyFill="1" applyAlignment="1" applyProtection="1">
      <alignment horizontal="right" vertical="center"/>
      <protection hidden="1"/>
    </xf>
    <xf numFmtId="0" fontId="47" fillId="0" borderId="0" xfId="0" applyFont="1" applyAlignment="1" applyProtection="1">
      <alignment horizontal="center" vertical="center" textRotation="90"/>
      <protection locked="0"/>
    </xf>
    <xf numFmtId="0" fontId="47" fillId="0" borderId="0" xfId="0" quotePrefix="1" applyFont="1" applyProtection="1">
      <protection locked="0"/>
    </xf>
    <xf numFmtId="0" fontId="69" fillId="0" borderId="0" xfId="0" applyFont="1" applyProtection="1">
      <protection locked="0"/>
    </xf>
    <xf numFmtId="9" fontId="69" fillId="0" borderId="0" xfId="5" applyFont="1" applyProtection="1">
      <protection locked="0"/>
    </xf>
    <xf numFmtId="0" fontId="69" fillId="0" borderId="0" xfId="0" applyFont="1"/>
    <xf numFmtId="0" fontId="69" fillId="0" borderId="25" xfId="0" applyFont="1" applyBorder="1" applyProtection="1">
      <protection locked="0"/>
    </xf>
    <xf numFmtId="0" fontId="69" fillId="0" borderId="25" xfId="0" applyFont="1" applyBorder="1" applyAlignment="1" applyProtection="1">
      <alignment wrapText="1"/>
      <protection locked="0"/>
    </xf>
    <xf numFmtId="9" fontId="69" fillId="0" borderId="25" xfId="5" applyFont="1" applyBorder="1" applyAlignment="1" applyProtection="1">
      <alignment wrapText="1"/>
      <protection locked="0"/>
    </xf>
    <xf numFmtId="0" fontId="69" fillId="0" borderId="25" xfId="0" applyFont="1" applyBorder="1" applyAlignment="1">
      <alignment wrapText="1"/>
    </xf>
    <xf numFmtId="0" fontId="69" fillId="0" borderId="25" xfId="0" applyFont="1" applyBorder="1"/>
    <xf numFmtId="0" fontId="69" fillId="16" borderId="25" xfId="0" applyFont="1" applyFill="1" applyBorder="1"/>
    <xf numFmtId="0" fontId="55" fillId="0" borderId="0" xfId="0" applyFont="1" applyAlignment="1">
      <alignment vertical="center"/>
    </xf>
    <xf numFmtId="16" fontId="69" fillId="0" borderId="25" xfId="0" applyNumberFormat="1" applyFont="1" applyBorder="1" applyProtection="1">
      <protection locked="0"/>
    </xf>
    <xf numFmtId="0" fontId="69" fillId="0" borderId="0" xfId="0" applyFont="1" applyAlignment="1">
      <alignment horizontal="left" vertical="center" indent="1"/>
    </xf>
    <xf numFmtId="0" fontId="69" fillId="0" borderId="37" xfId="0" applyFont="1" applyBorder="1" applyProtection="1">
      <protection locked="0"/>
    </xf>
    <xf numFmtId="0" fontId="71" fillId="0" borderId="0" xfId="0" applyFont="1" applyProtection="1">
      <protection locked="0"/>
    </xf>
    <xf numFmtId="9" fontId="47" fillId="20" borderId="25" xfId="5" applyFont="1" applyFill="1" applyBorder="1" applyAlignment="1" applyProtection="1">
      <alignment horizontal="right"/>
    </xf>
    <xf numFmtId="0" fontId="47" fillId="0" borderId="10" xfId="0" applyFont="1" applyBorder="1" applyAlignment="1" applyProtection="1">
      <alignment horizontal="right"/>
      <protection locked="0"/>
    </xf>
    <xf numFmtId="0" fontId="47" fillId="0" borderId="11" xfId="0" applyFont="1" applyBorder="1" applyProtection="1">
      <protection locked="0"/>
    </xf>
    <xf numFmtId="0" fontId="47" fillId="0" borderId="50" xfId="0" applyFont="1" applyBorder="1" applyProtection="1">
      <protection locked="0"/>
    </xf>
    <xf numFmtId="0" fontId="47" fillId="0" borderId="10" xfId="0" applyFont="1" applyBorder="1" applyProtection="1">
      <protection locked="0"/>
    </xf>
    <xf numFmtId="9" fontId="69" fillId="20" borderId="25" xfId="5" applyFont="1" applyFill="1" applyBorder="1" applyProtection="1"/>
    <xf numFmtId="0" fontId="47" fillId="21" borderId="25" xfId="0" applyFont="1" applyFill="1" applyBorder="1" applyAlignment="1" applyProtection="1">
      <alignment horizontal="right"/>
      <protection locked="0"/>
    </xf>
    <xf numFmtId="0" fontId="7" fillId="14" borderId="0" xfId="0" applyFont="1" applyFill="1" applyAlignment="1">
      <alignment horizontal="center"/>
    </xf>
    <xf numFmtId="0" fontId="4" fillId="14" borderId="0" xfId="0" applyFont="1" applyFill="1" applyAlignment="1">
      <alignment horizontal="center"/>
    </xf>
    <xf numFmtId="0" fontId="4" fillId="14" borderId="0" xfId="0" applyFont="1" applyFill="1" applyAlignment="1">
      <alignment horizontal="center" wrapText="1"/>
    </xf>
    <xf numFmtId="0" fontId="6" fillId="14" borderId="0" xfId="0" applyFont="1" applyFill="1" applyAlignment="1">
      <alignment horizontal="center" vertical="center"/>
    </xf>
    <xf numFmtId="0" fontId="8" fillId="14" borderId="0" xfId="0" applyFont="1" applyFill="1" applyAlignment="1">
      <alignment horizontal="center"/>
    </xf>
    <xf numFmtId="0" fontId="8" fillId="14" borderId="0" xfId="0" applyFont="1" applyFill="1" applyAlignment="1">
      <alignment horizontal="center" vertical="center"/>
    </xf>
    <xf numFmtId="0" fontId="4" fillId="14" borderId="0" xfId="0" applyFont="1" applyFill="1" applyAlignment="1">
      <alignment horizontal="center" vertical="center" wrapText="1"/>
    </xf>
    <xf numFmtId="0" fontId="2" fillId="14" borderId="0" xfId="2" applyFill="1" applyAlignment="1">
      <alignment horizontal="center"/>
    </xf>
    <xf numFmtId="0" fontId="9" fillId="14" borderId="0" xfId="0" applyFont="1" applyFill="1" applyAlignment="1">
      <alignment horizontal="center"/>
    </xf>
    <xf numFmtId="0" fontId="57" fillId="14" borderId="0" xfId="0" applyFont="1" applyFill="1" applyAlignment="1">
      <alignment horizontal="left"/>
    </xf>
    <xf numFmtId="0" fontId="3" fillId="14" borderId="0" xfId="0" applyFont="1" applyFill="1" applyAlignment="1">
      <alignment horizontal="center"/>
    </xf>
    <xf numFmtId="0" fontId="6" fillId="14" borderId="23" xfId="0" applyFont="1" applyFill="1" applyBorder="1" applyAlignment="1">
      <alignment horizontal="left" wrapText="1"/>
    </xf>
    <xf numFmtId="0" fontId="6" fillId="14" borderId="0" xfId="0" applyFont="1" applyFill="1" applyAlignment="1">
      <alignment horizontal="left" wrapText="1"/>
    </xf>
    <xf numFmtId="0" fontId="6" fillId="14" borderId="14" xfId="0" applyFont="1" applyFill="1" applyBorder="1" applyAlignment="1">
      <alignment horizontal="left" wrapText="1"/>
    </xf>
    <xf numFmtId="0" fontId="62" fillId="14" borderId="9" xfId="0" applyFont="1" applyFill="1" applyBorder="1" applyAlignment="1">
      <alignment horizontal="left" wrapText="1"/>
    </xf>
    <xf numFmtId="0" fontId="6" fillId="14" borderId="10" xfId="0" applyFont="1" applyFill="1" applyBorder="1" applyAlignment="1">
      <alignment horizontal="left" wrapText="1"/>
    </xf>
    <xf numFmtId="0" fontId="6" fillId="14" borderId="26" xfId="0" applyFont="1" applyFill="1" applyBorder="1" applyAlignment="1">
      <alignment horizontal="left"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quotePrefix="1" applyFont="1" applyFill="1" applyBorder="1" applyAlignment="1">
      <alignment horizontal="left" vertical="center"/>
    </xf>
    <xf numFmtId="0" fontId="3" fillId="2" borderId="7" xfId="0" quotePrefix="1" applyFont="1" applyFill="1" applyBorder="1" applyAlignment="1">
      <alignment horizontal="left" vertical="center"/>
    </xf>
    <xf numFmtId="0" fontId="3" fillId="2" borderId="8" xfId="0" quotePrefix="1"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quotePrefix="1" applyFont="1" applyFill="1" applyBorder="1" applyAlignment="1">
      <alignment horizontal="left" vertical="center" wrapText="1"/>
    </xf>
    <xf numFmtId="0" fontId="3" fillId="2" borderId="7" xfId="0" quotePrefix="1" applyFont="1" applyFill="1" applyBorder="1" applyAlignment="1">
      <alignment horizontal="left" vertical="center" wrapText="1"/>
    </xf>
    <xf numFmtId="0" fontId="3" fillId="2" borderId="8" xfId="0" quotePrefix="1" applyFont="1" applyFill="1" applyBorder="1" applyAlignment="1">
      <alignment horizontal="left" vertical="center" wrapText="1"/>
    </xf>
    <xf numFmtId="0" fontId="6" fillId="14" borderId="23" xfId="0" applyFont="1" applyFill="1" applyBorder="1" applyAlignment="1">
      <alignment horizontal="left" vertical="top" wrapText="1"/>
    </xf>
    <xf numFmtId="0" fontId="6" fillId="14" borderId="0" xfId="0" applyFont="1" applyFill="1" applyAlignment="1">
      <alignment horizontal="left" vertical="top" wrapText="1"/>
    </xf>
    <xf numFmtId="0" fontId="6" fillId="14" borderId="14" xfId="0" applyFont="1" applyFill="1" applyBorder="1" applyAlignment="1">
      <alignment horizontal="left" vertical="top" wrapText="1"/>
    </xf>
    <xf numFmtId="0" fontId="3" fillId="14" borderId="23" xfId="0" applyFont="1" applyFill="1" applyBorder="1" applyAlignment="1">
      <alignment horizontal="left" wrapText="1"/>
    </xf>
    <xf numFmtId="0" fontId="3" fillId="14" borderId="0" xfId="0" applyFont="1" applyFill="1" applyAlignment="1">
      <alignment horizontal="left" wrapText="1"/>
    </xf>
    <xf numFmtId="0" fontId="3" fillId="14" borderId="14" xfId="0" applyFont="1" applyFill="1" applyBorder="1" applyAlignment="1">
      <alignment horizontal="left" wrapText="1"/>
    </xf>
    <xf numFmtId="0" fontId="6" fillId="14" borderId="0" xfId="0" applyFont="1" applyFill="1" applyAlignment="1">
      <alignment horizontal="left"/>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11" fillId="5" borderId="21" xfId="0" applyFont="1" applyFill="1" applyBorder="1" applyAlignment="1" applyProtection="1">
      <alignment horizontal="left" vertical="top"/>
      <protection hidden="1"/>
    </xf>
    <xf numFmtId="0" fontId="11" fillId="5" borderId="24" xfId="0" applyFont="1" applyFill="1" applyBorder="1" applyAlignment="1" applyProtection="1">
      <alignment horizontal="left" vertical="top"/>
      <protection hidden="1"/>
    </xf>
    <xf numFmtId="0" fontId="11" fillId="5" borderId="22" xfId="0" applyFont="1" applyFill="1" applyBorder="1" applyAlignment="1" applyProtection="1">
      <alignment horizontal="left" vertical="top"/>
      <protection hidden="1"/>
    </xf>
    <xf numFmtId="0" fontId="67" fillId="14" borderId="23" xfId="0" applyFont="1" applyFill="1" applyBorder="1" applyAlignment="1">
      <alignment horizontal="left" vertical="top" wrapText="1"/>
    </xf>
    <xf numFmtId="0" fontId="3" fillId="14" borderId="23" xfId="0" applyFont="1" applyFill="1" applyBorder="1" applyAlignment="1">
      <alignment horizontal="left" vertical="top"/>
    </xf>
    <xf numFmtId="0" fontId="3" fillId="14" borderId="0" xfId="0" applyFont="1" applyFill="1" applyAlignment="1">
      <alignment horizontal="left" vertical="top"/>
    </xf>
    <xf numFmtId="0" fontId="6" fillId="14" borderId="0" xfId="0" applyFont="1" applyFill="1" applyAlignment="1">
      <alignment horizontal="left" vertical="top"/>
    </xf>
    <xf numFmtId="0" fontId="29" fillId="0" borderId="9" xfId="0" applyFont="1" applyBorder="1" applyAlignment="1" applyProtection="1">
      <alignment horizontal="center" vertical="center"/>
      <protection hidden="1"/>
    </xf>
    <xf numFmtId="0" fontId="29" fillId="0" borderId="10" xfId="0" applyFont="1" applyBorder="1" applyAlignment="1" applyProtection="1">
      <alignment horizontal="center" vertical="center"/>
      <protection hidden="1"/>
    </xf>
    <xf numFmtId="0" fontId="29" fillId="0" borderId="26" xfId="0" applyFont="1" applyBorder="1" applyAlignment="1" applyProtection="1">
      <alignment horizontal="center" vertical="center"/>
      <protection hidden="1"/>
    </xf>
    <xf numFmtId="0" fontId="24" fillId="4" borderId="6" xfId="0" applyFont="1" applyFill="1" applyBorder="1" applyAlignment="1" applyProtection="1">
      <alignment vertical="center"/>
      <protection locked="0"/>
    </xf>
    <xf numFmtId="0" fontId="24" fillId="4" borderId="7" xfId="0" applyFont="1" applyFill="1" applyBorder="1" applyAlignment="1" applyProtection="1">
      <alignment vertical="center"/>
      <protection locked="0"/>
    </xf>
    <xf numFmtId="0" fontId="24" fillId="4" borderId="8" xfId="0" applyFont="1" applyFill="1" applyBorder="1" applyAlignment="1" applyProtection="1">
      <alignment vertical="center"/>
      <protection locked="0"/>
    </xf>
    <xf numFmtId="6" fontId="24" fillId="0" borderId="25" xfId="0" applyNumberFormat="1" applyFont="1" applyBorder="1" applyAlignment="1" applyProtection="1">
      <alignment vertical="center"/>
      <protection hidden="1"/>
    </xf>
    <xf numFmtId="0" fontId="32" fillId="2" borderId="1" xfId="0" applyFont="1" applyFill="1" applyBorder="1" applyAlignment="1" applyProtection="1">
      <alignment horizontal="center" vertical="center"/>
      <protection hidden="1"/>
    </xf>
    <xf numFmtId="0" fontId="32" fillId="2" borderId="2" xfId="0" applyFont="1" applyFill="1" applyBorder="1" applyAlignment="1" applyProtection="1">
      <alignment horizontal="center" vertical="center"/>
      <protection hidden="1"/>
    </xf>
    <xf numFmtId="0" fontId="11" fillId="5" borderId="18" xfId="0" applyFont="1" applyFill="1" applyBorder="1" applyAlignment="1" applyProtection="1">
      <alignment horizontal="center" vertical="top"/>
      <protection hidden="1"/>
    </xf>
    <xf numFmtId="0" fontId="11" fillId="5" borderId="19" xfId="0" applyFont="1" applyFill="1" applyBorder="1" applyAlignment="1" applyProtection="1">
      <alignment horizontal="center" vertical="top"/>
      <protection hidden="1"/>
    </xf>
    <xf numFmtId="0" fontId="11" fillId="5" borderId="28" xfId="0" applyFont="1" applyFill="1" applyBorder="1" applyAlignment="1" applyProtection="1">
      <alignment horizontal="center" vertical="top"/>
      <protection hidden="1"/>
    </xf>
    <xf numFmtId="168" fontId="36" fillId="4" borderId="6" xfId="0" applyNumberFormat="1" applyFont="1" applyFill="1" applyBorder="1" applyAlignment="1" applyProtection="1">
      <alignment horizontal="center" vertical="center"/>
      <protection locked="0"/>
    </xf>
    <xf numFmtId="168" fontId="36" fillId="4" borderId="7" xfId="0" applyNumberFormat="1" applyFont="1" applyFill="1" applyBorder="1" applyAlignment="1" applyProtection="1">
      <alignment horizontal="center" vertical="center"/>
      <protection locked="0"/>
    </xf>
    <xf numFmtId="168" fontId="36" fillId="4" borderId="8" xfId="0" applyNumberFormat="1" applyFont="1" applyFill="1" applyBorder="1" applyAlignment="1" applyProtection="1">
      <alignment horizontal="center" vertical="center"/>
      <protection locked="0"/>
    </xf>
    <xf numFmtId="6" fontId="24" fillId="2" borderId="29" xfId="0" applyNumberFormat="1" applyFont="1" applyFill="1" applyBorder="1" applyAlignment="1" applyProtection="1">
      <alignment horizontal="center" vertical="center"/>
      <protection hidden="1"/>
    </xf>
    <xf numFmtId="6" fontId="24" fillId="2" borderId="28" xfId="0" applyNumberFormat="1" applyFont="1" applyFill="1" applyBorder="1" applyAlignment="1" applyProtection="1">
      <alignment horizontal="center" vertical="center"/>
      <protection hidden="1"/>
    </xf>
    <xf numFmtId="0" fontId="24" fillId="4" borderId="9" xfId="0" applyFont="1" applyFill="1" applyBorder="1" applyAlignment="1" applyProtection="1">
      <alignment vertical="center"/>
      <protection locked="0"/>
    </xf>
    <xf numFmtId="0" fontId="24" fillId="4" borderId="10" xfId="0" applyFont="1" applyFill="1" applyBorder="1" applyAlignment="1" applyProtection="1">
      <alignment vertical="center"/>
      <protection locked="0"/>
    </xf>
    <xf numFmtId="0" fontId="24" fillId="4" borderId="26" xfId="0" applyFont="1" applyFill="1" applyBorder="1" applyAlignment="1" applyProtection="1">
      <alignment vertical="center"/>
      <protection locked="0"/>
    </xf>
    <xf numFmtId="6" fontId="24" fillId="0" borderId="37" xfId="0" applyNumberFormat="1" applyFont="1" applyBorder="1" applyAlignment="1" applyProtection="1">
      <alignment vertical="center"/>
      <protection hidden="1"/>
    </xf>
    <xf numFmtId="0" fontId="28" fillId="6" borderId="43" xfId="0" applyFont="1" applyFill="1" applyBorder="1" applyAlignment="1" applyProtection="1">
      <alignment horizontal="center" vertical="center" wrapText="1"/>
      <protection hidden="1"/>
    </xf>
    <xf numFmtId="0" fontId="28" fillId="6" borderId="41" xfId="0" applyFont="1" applyFill="1" applyBorder="1" applyAlignment="1" applyProtection="1">
      <alignment horizontal="center" vertical="center" wrapText="1"/>
      <protection hidden="1"/>
    </xf>
    <xf numFmtId="0" fontId="6" fillId="6" borderId="43" xfId="0" applyFont="1" applyFill="1" applyBorder="1" applyAlignment="1" applyProtection="1">
      <alignment horizontal="center" vertical="center" wrapText="1"/>
      <protection hidden="1"/>
    </xf>
    <xf numFmtId="0" fontId="6" fillId="6" borderId="41" xfId="0" applyFont="1" applyFill="1" applyBorder="1" applyAlignment="1" applyProtection="1">
      <alignment horizontal="center" vertical="center" wrapText="1"/>
      <protection hidden="1"/>
    </xf>
    <xf numFmtId="0" fontId="65" fillId="2" borderId="6" xfId="0" applyFont="1" applyFill="1" applyBorder="1" applyAlignment="1" applyProtection="1">
      <alignment horizontal="center" vertical="center" wrapText="1"/>
      <protection hidden="1"/>
    </xf>
    <xf numFmtId="0" fontId="65" fillId="2" borderId="7" xfId="0" applyFont="1" applyFill="1" applyBorder="1" applyAlignment="1" applyProtection="1">
      <alignment horizontal="center" vertical="center" wrapText="1"/>
      <protection hidden="1"/>
    </xf>
    <xf numFmtId="0" fontId="65" fillId="2" borderId="8" xfId="0" applyFont="1" applyFill="1" applyBorder="1" applyAlignment="1" applyProtection="1">
      <alignment horizontal="center" vertical="center" wrapText="1"/>
      <protection hidden="1"/>
    </xf>
    <xf numFmtId="164" fontId="65" fillId="2" borderId="6" xfId="0" applyNumberFormat="1" applyFont="1" applyFill="1" applyBorder="1" applyAlignment="1" applyProtection="1">
      <alignment horizontal="center" vertical="center" wrapText="1"/>
      <protection hidden="1"/>
    </xf>
    <xf numFmtId="164" fontId="65" fillId="2" borderId="7" xfId="0" applyNumberFormat="1" applyFont="1" applyFill="1" applyBorder="1" applyAlignment="1" applyProtection="1">
      <alignment horizontal="center" vertical="center" wrapText="1"/>
      <protection hidden="1"/>
    </xf>
    <xf numFmtId="164" fontId="65" fillId="2" borderId="8" xfId="0" applyNumberFormat="1" applyFont="1" applyFill="1" applyBorder="1" applyAlignment="1" applyProtection="1">
      <alignment horizontal="center" vertical="center" wrapText="1"/>
      <protection hidden="1"/>
    </xf>
    <xf numFmtId="8" fontId="24" fillId="2" borderId="0" xfId="0" applyNumberFormat="1" applyFont="1" applyFill="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164" fontId="6" fillId="2" borderId="6" xfId="0" applyNumberFormat="1" applyFont="1" applyFill="1" applyBorder="1" applyAlignment="1" applyProtection="1">
      <alignment horizontal="center" vertical="center" wrapText="1"/>
      <protection hidden="1"/>
    </xf>
    <xf numFmtId="164" fontId="6" fillId="2" borderId="7" xfId="0" applyNumberFormat="1" applyFont="1" applyFill="1" applyBorder="1" applyAlignment="1" applyProtection="1">
      <alignment horizontal="center" vertical="center" wrapText="1"/>
      <protection hidden="1"/>
    </xf>
    <xf numFmtId="164" fontId="6" fillId="2" borderId="8" xfId="0" applyNumberFormat="1" applyFont="1" applyFill="1" applyBorder="1" applyAlignment="1" applyProtection="1">
      <alignment horizontal="center" vertical="center" wrapText="1"/>
      <protection hidden="1"/>
    </xf>
    <xf numFmtId="0" fontId="11" fillId="5" borderId="39" xfId="0" applyFont="1" applyFill="1" applyBorder="1" applyAlignment="1" applyProtection="1">
      <alignment horizontal="left" vertical="top"/>
      <protection hidden="1"/>
    </xf>
    <xf numFmtId="0" fontId="11" fillId="5" borderId="42" xfId="0" applyFont="1" applyFill="1" applyBorder="1" applyAlignment="1" applyProtection="1">
      <alignment horizontal="left" vertical="top"/>
      <protection hidden="1"/>
    </xf>
    <xf numFmtId="0" fontId="11" fillId="5" borderId="40" xfId="0" applyFont="1" applyFill="1" applyBorder="1" applyAlignment="1" applyProtection="1">
      <alignment horizontal="left" vertical="top"/>
      <protection hidden="1"/>
    </xf>
    <xf numFmtId="0" fontId="6" fillId="6" borderId="23" xfId="0" applyFont="1" applyFill="1" applyBorder="1" applyAlignment="1">
      <alignment horizontal="center" vertical="center"/>
    </xf>
    <xf numFmtId="0" fontId="6" fillId="6" borderId="0" xfId="0" applyFont="1" applyFill="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19" borderId="38" xfId="0" applyFont="1" applyFill="1" applyBorder="1" applyAlignment="1" applyProtection="1">
      <alignment horizontal="center" vertical="center"/>
      <protection hidden="1"/>
    </xf>
    <xf numFmtId="0" fontId="6" fillId="19" borderId="43" xfId="0" applyFont="1"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6" fillId="6" borderId="41" xfId="0" applyFont="1" applyFill="1" applyBorder="1" applyAlignment="1" applyProtection="1">
      <alignment horizontal="center" vertical="center"/>
      <protection hidden="1"/>
    </xf>
    <xf numFmtId="0" fontId="6" fillId="6" borderId="43" xfId="0" applyFont="1" applyFill="1" applyBorder="1" applyAlignment="1" applyProtection="1">
      <alignment horizontal="center" vertical="center"/>
      <protection hidden="1"/>
    </xf>
    <xf numFmtId="0" fontId="11" fillId="5" borderId="18" xfId="0" applyFont="1" applyFill="1" applyBorder="1" applyAlignment="1" applyProtection="1">
      <alignment horizontal="left" vertical="top"/>
      <protection hidden="1"/>
    </xf>
    <xf numFmtId="0" fontId="11" fillId="5" borderId="19" xfId="0" applyFont="1" applyFill="1" applyBorder="1" applyAlignment="1" applyProtection="1">
      <alignment horizontal="left" vertical="top"/>
      <protection hidden="1"/>
    </xf>
    <xf numFmtId="0" fontId="11" fillId="5" borderId="20" xfId="0" applyFont="1" applyFill="1" applyBorder="1" applyAlignment="1" applyProtection="1">
      <alignment horizontal="left" vertical="top"/>
      <protection hidden="1"/>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3" fillId="5" borderId="1" xfId="0" applyFont="1" applyFill="1" applyBorder="1" applyAlignment="1">
      <alignment horizontal="left" vertical="center"/>
    </xf>
    <xf numFmtId="0" fontId="13" fillId="5" borderId="2" xfId="0" applyFont="1" applyFill="1" applyBorder="1" applyAlignment="1">
      <alignment horizontal="left" vertical="center"/>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3"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0" xfId="0" applyFont="1" applyFill="1" applyAlignment="1">
      <alignment horizontal="center" vertical="top" wrapText="1"/>
    </xf>
    <xf numFmtId="0" fontId="3" fillId="3" borderId="14" xfId="0" applyFont="1" applyFill="1" applyBorder="1" applyAlignment="1">
      <alignment horizontal="center" vertical="top" wrapText="1"/>
    </xf>
    <xf numFmtId="0" fontId="18" fillId="2" borderId="9" xfId="0" applyFont="1" applyFill="1" applyBorder="1" applyAlignment="1" applyProtection="1">
      <alignment horizontal="left" vertical="center"/>
      <protection hidden="1"/>
    </xf>
    <xf numFmtId="0" fontId="18" fillId="2" borderId="10" xfId="0" applyFont="1" applyFill="1" applyBorder="1" applyAlignment="1" applyProtection="1">
      <alignment horizontal="left" vertical="center"/>
      <protection hidden="1"/>
    </xf>
    <xf numFmtId="14" fontId="19" fillId="2" borderId="10" xfId="0" applyNumberFormat="1" applyFont="1" applyFill="1" applyBorder="1" applyAlignment="1" applyProtection="1">
      <alignment horizontal="right" vertical="center"/>
      <protection hidden="1"/>
    </xf>
    <xf numFmtId="0" fontId="19" fillId="2" borderId="10" xfId="0" applyFont="1" applyFill="1" applyBorder="1" applyAlignment="1" applyProtection="1">
      <alignment horizontal="right" vertical="center"/>
      <protection hidden="1"/>
    </xf>
    <xf numFmtId="0" fontId="19" fillId="2" borderId="11" xfId="0" applyFont="1" applyFill="1" applyBorder="1" applyAlignment="1" applyProtection="1">
      <alignment horizontal="right" vertical="center"/>
      <protection hidden="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49" fontId="21" fillId="7" borderId="15" xfId="0" applyNumberFormat="1" applyFont="1" applyFill="1" applyBorder="1" applyAlignment="1" applyProtection="1">
      <alignment horizontal="left" vertical="center"/>
      <protection locked="0"/>
    </xf>
    <xf numFmtId="49" fontId="21" fillId="7" borderId="16" xfId="0" applyNumberFormat="1" applyFont="1" applyFill="1" applyBorder="1" applyAlignment="1" applyProtection="1">
      <alignment horizontal="left" vertical="center"/>
      <protection locked="0"/>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49" fontId="3" fillId="7" borderId="1" xfId="0" applyNumberFormat="1" applyFont="1" applyFill="1" applyBorder="1" applyAlignment="1" applyProtection="1">
      <alignment horizontal="center" vertical="top"/>
      <protection locked="0"/>
    </xf>
    <xf numFmtId="49" fontId="3" fillId="7" borderId="2" xfId="0" applyNumberFormat="1" applyFont="1" applyFill="1" applyBorder="1" applyAlignment="1" applyProtection="1">
      <alignment horizontal="center" vertical="top"/>
      <protection locked="0"/>
    </xf>
    <xf numFmtId="49" fontId="3" fillId="7" borderId="5" xfId="0" applyNumberFormat="1" applyFont="1" applyFill="1" applyBorder="1" applyAlignment="1" applyProtection="1">
      <alignment horizontal="center" vertical="top"/>
      <protection locked="0"/>
    </xf>
    <xf numFmtId="0" fontId="59" fillId="17" borderId="6" xfId="0" applyFont="1" applyFill="1" applyBorder="1" applyAlignment="1" applyProtection="1">
      <alignment horizontal="center" vertical="center" wrapText="1"/>
      <protection locked="0"/>
    </xf>
    <xf numFmtId="0" fontId="59" fillId="17" borderId="7" xfId="0" applyFont="1" applyFill="1" applyBorder="1" applyAlignment="1" applyProtection="1">
      <alignment horizontal="center" vertical="center" wrapText="1"/>
      <protection locked="0"/>
    </xf>
    <xf numFmtId="0" fontId="59" fillId="17" borderId="8" xfId="0" applyFont="1" applyFill="1" applyBorder="1" applyAlignment="1" applyProtection="1">
      <alignment horizontal="center" vertical="center" wrapText="1"/>
      <protection locked="0"/>
    </xf>
    <xf numFmtId="0" fontId="59" fillId="17" borderId="50" xfId="0" applyFont="1" applyFill="1" applyBorder="1" applyAlignment="1" applyProtection="1">
      <alignment horizontal="center" vertical="center" wrapText="1"/>
      <protection locked="0"/>
    </xf>
    <xf numFmtId="0" fontId="59" fillId="17" borderId="49" xfId="0" applyFont="1" applyFill="1" applyBorder="1" applyAlignment="1" applyProtection="1">
      <alignment horizontal="center" vertical="center" wrapText="1"/>
      <protection locked="0"/>
    </xf>
    <xf numFmtId="0" fontId="58" fillId="14" borderId="30" xfId="0" applyFont="1" applyFill="1" applyBorder="1" applyAlignment="1">
      <alignment horizontal="left" vertical="top" wrapText="1"/>
    </xf>
    <xf numFmtId="0" fontId="58" fillId="14" borderId="24" xfId="0" applyFont="1" applyFill="1" applyBorder="1" applyAlignment="1">
      <alignment horizontal="left" vertical="top" wrapText="1"/>
    </xf>
    <xf numFmtId="0" fontId="58" fillId="14" borderId="31" xfId="0" applyFont="1" applyFill="1" applyBorder="1" applyAlignment="1">
      <alignment horizontal="left" vertical="top" wrapText="1"/>
    </xf>
    <xf numFmtId="0" fontId="59" fillId="14" borderId="48" xfId="0" applyFont="1" applyFill="1" applyBorder="1" applyAlignment="1" applyProtection="1">
      <alignment horizontal="left" vertical="center" wrapText="1"/>
      <protection locked="0"/>
    </xf>
    <xf numFmtId="0" fontId="59" fillId="14" borderId="45" xfId="0" applyFont="1" applyFill="1" applyBorder="1" applyAlignment="1" applyProtection="1">
      <alignment horizontal="left" vertical="center" wrapText="1"/>
      <protection locked="0"/>
    </xf>
    <xf numFmtId="0" fontId="59" fillId="17" borderId="44" xfId="0" applyFont="1" applyFill="1" applyBorder="1" applyAlignment="1" applyProtection="1">
      <alignment horizontal="center" vertical="center" wrapText="1"/>
      <protection locked="0"/>
    </xf>
    <xf numFmtId="0" fontId="59" fillId="17" borderId="46" xfId="0" applyFont="1" applyFill="1" applyBorder="1" applyAlignment="1" applyProtection="1">
      <alignment horizontal="center" vertical="center" wrapText="1"/>
      <protection locked="0"/>
    </xf>
    <xf numFmtId="0" fontId="59" fillId="17" borderId="45" xfId="0" applyFont="1" applyFill="1" applyBorder="1" applyAlignment="1" applyProtection="1">
      <alignment horizontal="center" vertical="center" wrapText="1"/>
      <protection locked="0"/>
    </xf>
    <xf numFmtId="0" fontId="59" fillId="17" borderId="44" xfId="0" applyFont="1" applyFill="1" applyBorder="1" applyAlignment="1" applyProtection="1">
      <alignment horizontal="left" vertical="center" wrapText="1"/>
      <protection locked="0"/>
    </xf>
    <xf numFmtId="0" fontId="59" fillId="17" borderId="46" xfId="0" applyFont="1" applyFill="1" applyBorder="1" applyAlignment="1" applyProtection="1">
      <alignment horizontal="left" vertical="center" wrapText="1"/>
      <protection locked="0"/>
    </xf>
    <xf numFmtId="0" fontId="59" fillId="17" borderId="47" xfId="0" applyFont="1" applyFill="1" applyBorder="1" applyAlignment="1" applyProtection="1">
      <alignment horizontal="left" vertical="center" wrapText="1"/>
      <protection locked="0"/>
    </xf>
    <xf numFmtId="0" fontId="61" fillId="0" borderId="44" xfId="0" applyFont="1" applyBorder="1" applyAlignment="1" applyProtection="1">
      <alignment horizontal="center" vertical="center" wrapText="1"/>
      <protection locked="0"/>
    </xf>
    <xf numFmtId="0" fontId="61" fillId="0" borderId="45" xfId="0" applyFont="1" applyBorder="1" applyAlignment="1" applyProtection="1">
      <alignment horizontal="center" vertical="center" wrapText="1"/>
      <protection locked="0"/>
    </xf>
    <xf numFmtId="0" fontId="60" fillId="7" borderId="3" xfId="0" applyFont="1" applyFill="1" applyBorder="1" applyAlignment="1" applyProtection="1">
      <alignment horizontal="center" vertical="center"/>
      <protection locked="0"/>
    </xf>
    <xf numFmtId="0" fontId="60" fillId="7" borderId="2" xfId="0" applyFont="1" applyFill="1" applyBorder="1" applyAlignment="1" applyProtection="1">
      <alignment horizontal="center" vertical="center"/>
      <protection locked="0"/>
    </xf>
    <xf numFmtId="0" fontId="60" fillId="7" borderId="5" xfId="0" applyFont="1" applyFill="1" applyBorder="1" applyAlignment="1" applyProtection="1">
      <alignment horizontal="center" vertical="center"/>
      <protection locked="0"/>
    </xf>
    <xf numFmtId="0" fontId="60" fillId="7" borderId="12" xfId="0" applyFont="1" applyFill="1" applyBorder="1" applyAlignment="1" applyProtection="1">
      <alignment horizontal="center" vertical="center"/>
      <protection locked="0"/>
    </xf>
    <xf numFmtId="0" fontId="60" fillId="7" borderId="0" xfId="0" applyFont="1" applyFill="1" applyAlignment="1" applyProtection="1">
      <alignment horizontal="center" vertical="center"/>
      <protection locked="0"/>
    </xf>
    <xf numFmtId="0" fontId="60" fillId="7" borderId="14" xfId="0" applyFont="1" applyFill="1" applyBorder="1" applyAlignment="1" applyProtection="1">
      <alignment horizontal="center" vertical="center"/>
      <protection locked="0"/>
    </xf>
    <xf numFmtId="0" fontId="60" fillId="7" borderId="32" xfId="0" applyFont="1" applyFill="1" applyBorder="1" applyAlignment="1" applyProtection="1">
      <alignment horizontal="center" vertical="center"/>
      <protection locked="0"/>
    </xf>
    <xf numFmtId="0" fontId="60" fillId="7" borderId="33" xfId="0" applyFont="1" applyFill="1" applyBorder="1" applyAlignment="1" applyProtection="1">
      <alignment horizontal="center" vertical="center"/>
      <protection locked="0"/>
    </xf>
    <xf numFmtId="0" fontId="60" fillId="7" borderId="52" xfId="0" applyFont="1" applyFill="1" applyBorder="1" applyAlignment="1" applyProtection="1">
      <alignment horizontal="center" vertical="center"/>
      <protection locked="0"/>
    </xf>
    <xf numFmtId="0" fontId="60" fillId="7" borderId="1" xfId="0" applyFont="1" applyFill="1" applyBorder="1" applyAlignment="1" applyProtection="1">
      <alignment horizontal="center" vertical="center"/>
      <protection locked="0"/>
    </xf>
    <xf numFmtId="0" fontId="60" fillId="7" borderId="23" xfId="0" applyFont="1" applyFill="1" applyBorder="1" applyAlignment="1" applyProtection="1">
      <alignment horizontal="center" vertical="center"/>
      <protection locked="0"/>
    </xf>
    <xf numFmtId="0" fontId="60" fillId="7" borderId="51" xfId="0" applyFont="1" applyFill="1" applyBorder="1" applyAlignment="1" applyProtection="1">
      <alignment horizontal="center" vertical="center"/>
      <protection locked="0"/>
    </xf>
    <xf numFmtId="0" fontId="60" fillId="7" borderId="4" xfId="0" applyFont="1" applyFill="1" applyBorder="1" applyAlignment="1" applyProtection="1">
      <alignment horizontal="center" vertical="center"/>
      <protection locked="0"/>
    </xf>
    <xf numFmtId="0" fontId="60" fillId="7" borderId="13" xfId="0" applyFont="1" applyFill="1" applyBorder="1" applyAlignment="1" applyProtection="1">
      <alignment horizontal="center" vertical="center"/>
      <protection locked="0"/>
    </xf>
    <xf numFmtId="0" fontId="60" fillId="7" borderId="34" xfId="0" applyFont="1" applyFill="1" applyBorder="1" applyAlignment="1" applyProtection="1">
      <alignment horizontal="center" vertical="center"/>
      <protection locked="0"/>
    </xf>
    <xf numFmtId="0" fontId="47" fillId="0" borderId="29" xfId="0" applyFont="1" applyBorder="1" applyAlignment="1" applyProtection="1">
      <alignment horizontal="center"/>
      <protection locked="0"/>
    </xf>
    <xf numFmtId="0" fontId="47" fillId="0" borderId="19" xfId="0" applyFont="1" applyBorder="1" applyAlignment="1" applyProtection="1">
      <alignment horizontal="center"/>
      <protection locked="0"/>
    </xf>
    <xf numFmtId="0" fontId="47" fillId="0" borderId="28" xfId="0" applyFont="1" applyBorder="1" applyAlignment="1" applyProtection="1">
      <alignment horizontal="center"/>
      <protection locked="0"/>
    </xf>
    <xf numFmtId="0" fontId="47" fillId="15" borderId="0" xfId="0" applyFont="1" applyFill="1" applyAlignment="1" applyProtection="1">
      <alignment horizontal="center"/>
      <protection locked="0"/>
    </xf>
    <xf numFmtId="0" fontId="47" fillId="0" borderId="25" xfId="0" applyFont="1" applyBorder="1" applyAlignment="1" applyProtection="1">
      <alignment horizontal="right"/>
      <protection locked="0"/>
    </xf>
    <xf numFmtId="0" fontId="47" fillId="0" borderId="25" xfId="0" applyFont="1" applyBorder="1" applyProtection="1">
      <protection locked="0"/>
    </xf>
    <xf numFmtId="0" fontId="69" fillId="0" borderId="6" xfId="0" applyFont="1" applyBorder="1" applyAlignment="1" applyProtection="1">
      <alignment horizontal="center"/>
      <protection locked="0"/>
    </xf>
    <xf numFmtId="0" fontId="69" fillId="0" borderId="7" xfId="0" applyFont="1" applyBorder="1" applyAlignment="1" applyProtection="1">
      <alignment horizontal="center"/>
      <protection locked="0"/>
    </xf>
    <xf numFmtId="0" fontId="69" fillId="0" borderId="8" xfId="0" applyFont="1" applyBorder="1" applyAlignment="1" applyProtection="1">
      <alignment horizontal="center"/>
      <protection locked="0"/>
    </xf>
    <xf numFmtId="0" fontId="69" fillId="0" borderId="1" xfId="0" applyFont="1" applyBorder="1" applyAlignment="1" applyProtection="1">
      <alignment horizontal="center"/>
      <protection locked="0"/>
    </xf>
    <xf numFmtId="0" fontId="69" fillId="0" borderId="2" xfId="0" applyFont="1" applyBorder="1" applyAlignment="1" applyProtection="1">
      <alignment horizontal="center"/>
      <protection locked="0"/>
    </xf>
    <xf numFmtId="0" fontId="69" fillId="0" borderId="5" xfId="0" applyFont="1" applyBorder="1" applyAlignment="1" applyProtection="1">
      <alignment horizontal="center"/>
      <protection locked="0"/>
    </xf>
    <xf numFmtId="0" fontId="69" fillId="0" borderId="9" xfId="0" applyFont="1" applyBorder="1" applyAlignment="1" applyProtection="1">
      <alignment horizontal="center"/>
      <protection locked="0"/>
    </xf>
    <xf numFmtId="0" fontId="69" fillId="0" borderId="10" xfId="0" applyFont="1" applyBorder="1" applyAlignment="1" applyProtection="1">
      <alignment horizontal="center"/>
      <protection locked="0"/>
    </xf>
    <xf numFmtId="0" fontId="69" fillId="0" borderId="26" xfId="0" applyFont="1" applyBorder="1" applyAlignment="1" applyProtection="1">
      <alignment horizontal="center"/>
      <protection locked="0"/>
    </xf>
    <xf numFmtId="0" fontId="70" fillId="0" borderId="14" xfId="0" applyFont="1" applyBorder="1" applyAlignment="1" applyProtection="1">
      <alignment horizontal="center"/>
      <protection locked="0"/>
    </xf>
    <xf numFmtId="0" fontId="70" fillId="0" borderId="26" xfId="0" applyFont="1" applyBorder="1" applyAlignment="1" applyProtection="1">
      <alignment horizontal="center"/>
      <protection locked="0"/>
    </xf>
    <xf numFmtId="0" fontId="69" fillId="0" borderId="6" xfId="0" applyFont="1" applyBorder="1" applyAlignment="1">
      <alignment horizontal="center"/>
    </xf>
    <xf numFmtId="0" fontId="69" fillId="0" borderId="8" xfId="0" applyFont="1" applyBorder="1" applyAlignment="1">
      <alignment horizontal="center"/>
    </xf>
    <xf numFmtId="0" fontId="0" fillId="16" borderId="25" xfId="0" applyFill="1" applyBorder="1" applyAlignment="1">
      <alignment horizontal="center"/>
    </xf>
  </cellXfs>
  <cellStyles count="6">
    <cellStyle name="Currency" xfId="1" builtinId="4"/>
    <cellStyle name="Hyperlink" xfId="2" builtinId="8"/>
    <cellStyle name="Normal" xfId="0" builtinId="0"/>
    <cellStyle name="Normal 2" xfId="3" xr:uid="{569487E8-1E24-49F5-980A-978DAF296461}"/>
    <cellStyle name="Normal 2 179" xfId="4" xr:uid="{A3299AAD-E758-4125-9249-5DC068075ECF}"/>
    <cellStyle name="Percent" xfId="5" builtinId="5"/>
  </cellStyles>
  <dxfs count="5">
    <dxf>
      <font>
        <color rgb="FF006100"/>
      </font>
      <fill>
        <patternFill>
          <bgColor rgb="FFC6EFCE"/>
        </patternFill>
      </fill>
    </dxf>
    <dxf>
      <font>
        <color theme="2" tint="-0.749961851863155"/>
      </font>
      <fill>
        <patternFill>
          <bgColor theme="5" tint="0.39994506668294322"/>
        </patternFill>
      </fill>
    </dxf>
    <dxf>
      <fill>
        <patternFill>
          <bgColor rgb="FFFFC000"/>
        </patternFill>
      </fill>
    </dxf>
    <dxf>
      <font>
        <strike val="0"/>
        <color rgb="FFFF0000"/>
      </font>
    </dxf>
    <dxf>
      <font>
        <strike val="0"/>
        <color auto="1"/>
      </font>
      <fill>
        <patternFill>
          <bgColor theme="1"/>
        </patternFill>
      </fill>
    </dxf>
  </dxfs>
  <tableStyles count="0" defaultTableStyle="TableStyleMedium2" defaultPivotStyle="PivotStyleLight16"/>
  <colors>
    <mruColors>
      <color rgb="FFFFFFCC"/>
      <color rgb="FFE2E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59055</xdr:colOff>
      <xdr:row>2</xdr:row>
      <xdr:rowOff>91440</xdr:rowOff>
    </xdr:from>
    <xdr:to>
      <xdr:col>6</xdr:col>
      <xdr:colOff>186690</xdr:colOff>
      <xdr:row>6</xdr:row>
      <xdr:rowOff>133350</xdr:rowOff>
    </xdr:to>
    <xdr:pic>
      <xdr:nvPicPr>
        <xdr:cNvPr id="2" name="Picture 1">
          <a:extLst>
            <a:ext uri="{FF2B5EF4-FFF2-40B4-BE49-F238E27FC236}">
              <a16:creationId xmlns:a16="http://schemas.microsoft.com/office/drawing/2014/main" id="{6CCD176E-B094-5F1D-4A99-5743A675F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 y="434340"/>
          <a:ext cx="324231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136072</xdr:colOff>
      <xdr:row>0</xdr:row>
      <xdr:rowOff>95249</xdr:rowOff>
    </xdr:from>
    <xdr:to>
      <xdr:col>22</xdr:col>
      <xdr:colOff>267245</xdr:colOff>
      <xdr:row>1</xdr:row>
      <xdr:rowOff>441143</xdr:rowOff>
    </xdr:to>
    <xdr:pic>
      <xdr:nvPicPr>
        <xdr:cNvPr id="3" name="Picture 9">
          <a:extLst>
            <a:ext uri="{FF2B5EF4-FFF2-40B4-BE49-F238E27FC236}">
              <a16:creationId xmlns:a16="http://schemas.microsoft.com/office/drawing/2014/main" id="{F8DEEECC-77F1-40D4-A86A-B9CC170EC1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5322" y="95249"/>
          <a:ext cx="147828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628649</xdr:colOff>
      <xdr:row>1</xdr:row>
      <xdr:rowOff>0</xdr:rowOff>
    </xdr:from>
    <xdr:to>
      <xdr:col>13</xdr:col>
      <xdr:colOff>1925954</xdr:colOff>
      <xdr:row>3</xdr:row>
      <xdr:rowOff>283459</xdr:rowOff>
    </xdr:to>
    <xdr:pic>
      <xdr:nvPicPr>
        <xdr:cNvPr id="4" name="Picture 3">
          <a:extLst>
            <a:ext uri="{FF2B5EF4-FFF2-40B4-BE49-F238E27FC236}">
              <a16:creationId xmlns:a16="http://schemas.microsoft.com/office/drawing/2014/main" id="{541C262A-5A62-9D9D-64AB-F9A5A91FE3BD}"/>
            </a:ext>
          </a:extLst>
        </xdr:cNvPr>
        <xdr:cNvPicPr>
          <a:picLocks noChangeAspect="1"/>
        </xdr:cNvPicPr>
      </xdr:nvPicPr>
      <xdr:blipFill>
        <a:blip xmlns:r="http://schemas.openxmlformats.org/officeDocument/2006/relationships" r:embed="rId1"/>
        <a:stretch>
          <a:fillRect/>
        </a:stretch>
      </xdr:blipFill>
      <xdr:spPr>
        <a:xfrm>
          <a:off x="9601199" y="361950"/>
          <a:ext cx="1285875" cy="86257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13</xdr:col>
      <xdr:colOff>600075</xdr:colOff>
      <xdr:row>3</xdr:row>
      <xdr:rowOff>638175</xdr:rowOff>
    </xdr:from>
    <xdr:to>
      <xdr:col>14</xdr:col>
      <xdr:colOff>0</xdr:colOff>
      <xdr:row>7</xdr:row>
      <xdr:rowOff>38369</xdr:rowOff>
    </xdr:to>
    <xdr:pic>
      <xdr:nvPicPr>
        <xdr:cNvPr id="5" name="Picture 4">
          <a:extLst>
            <a:ext uri="{FF2B5EF4-FFF2-40B4-BE49-F238E27FC236}">
              <a16:creationId xmlns:a16="http://schemas.microsoft.com/office/drawing/2014/main" id="{E6369DB1-19FB-D30F-751A-69EAE976E367}"/>
            </a:ext>
          </a:extLst>
        </xdr:cNvPr>
        <xdr:cNvPicPr>
          <a:picLocks noChangeAspect="1"/>
        </xdr:cNvPicPr>
      </xdr:nvPicPr>
      <xdr:blipFill>
        <a:blip xmlns:r="http://schemas.openxmlformats.org/officeDocument/2006/relationships" r:embed="rId2"/>
        <a:stretch>
          <a:fillRect/>
        </a:stretch>
      </xdr:blipFill>
      <xdr:spPr>
        <a:xfrm>
          <a:off x="9572625" y="1571625"/>
          <a:ext cx="4486275" cy="192431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as Dombrosky" id="{D1D05191-5924-438C-9D60-928E262A0383}" userId="S::ndombrosky@franklinenergy.com::b3bd36ee-4cee-4fc8-9bd7-97ae5f6946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Z18" dT="2026-04-15T13:33:23.39" personId="{D1D05191-5924-438C-9D60-928E262A0383}" id="{B94D114A-89CD-4AC5-A7EF-AE4969448770}">
    <text>No of Circuits is not a hard stop</text>
  </threadedComment>
  <threadedComment ref="AA18" dT="2026-04-15T13:33:02.99" personId="{D1D05191-5924-438C-9D60-928E262A0383}" id="{44DA180F-C620-4A24-9842-52C289641F5E}">
    <text>Set based on cell AF22</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pbes@franklinenergy.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A92B-5B44-415B-879B-7CB385BACC78}">
  <sheetPr>
    <tabColor theme="4" tint="0.79998168889431442"/>
  </sheetPr>
  <dimension ref="A1:XFC46"/>
  <sheetViews>
    <sheetView zoomScaleNormal="100" workbookViewId="0">
      <selection activeCell="J44" sqref="J44"/>
    </sheetView>
  </sheetViews>
  <sheetFormatPr defaultColWidth="0" defaultRowHeight="12" zeroHeight="1"/>
  <cols>
    <col min="1" max="1" width="4.42578125" customWidth="1"/>
    <col min="2" max="13" width="10.7109375" customWidth="1"/>
    <col min="14" max="14" width="5" customWidth="1"/>
    <col min="15" max="16383" width="9.28515625" hidden="1"/>
    <col min="16384" max="16384" width="0.140625" hidden="1" customWidth="1"/>
  </cols>
  <sheetData>
    <row r="1" spans="1:14" ht="13.2">
      <c r="A1" s="219"/>
      <c r="B1" s="219"/>
      <c r="C1" s="219"/>
      <c r="D1" s="219"/>
      <c r="E1" s="219"/>
      <c r="F1" s="219"/>
      <c r="G1" s="219"/>
      <c r="H1" s="219"/>
      <c r="I1" s="219"/>
      <c r="J1" s="219"/>
      <c r="K1" s="219"/>
      <c r="L1" s="219"/>
      <c r="M1" s="219"/>
      <c r="N1" s="219"/>
    </row>
    <row r="2" spans="1:14" ht="13.2">
      <c r="A2" s="219"/>
      <c r="B2" s="219"/>
      <c r="C2" s="219"/>
      <c r="D2" s="219"/>
      <c r="E2" s="219"/>
      <c r="F2" s="219"/>
      <c r="G2" s="219"/>
      <c r="H2" s="219"/>
      <c r="I2" s="219"/>
      <c r="J2" s="219"/>
      <c r="K2" s="219"/>
      <c r="L2" s="219"/>
      <c r="M2" s="219"/>
      <c r="N2" s="219"/>
    </row>
    <row r="3" spans="1:14" ht="30">
      <c r="A3" s="219"/>
      <c r="C3" s="219"/>
      <c r="D3" s="219"/>
      <c r="E3" s="219"/>
      <c r="F3" s="219"/>
      <c r="G3" s="297" t="s">
        <v>0</v>
      </c>
      <c r="H3" s="297"/>
      <c r="I3" s="297"/>
      <c r="J3" s="297"/>
      <c r="K3" s="297"/>
      <c r="L3" s="297"/>
      <c r="M3" s="297"/>
      <c r="N3" s="297"/>
    </row>
    <row r="4" spans="1:14" ht="30">
      <c r="A4" s="219"/>
      <c r="B4" s="219"/>
      <c r="C4" s="219"/>
      <c r="D4" s="219"/>
      <c r="E4" s="219"/>
      <c r="F4" s="219"/>
      <c r="G4" s="298"/>
      <c r="H4" s="298"/>
      <c r="I4" s="298"/>
      <c r="J4" s="298"/>
      <c r="K4" s="298"/>
      <c r="L4" s="298"/>
      <c r="M4" s="298"/>
      <c r="N4" s="298"/>
    </row>
    <row r="5" spans="1:14" ht="30">
      <c r="A5" s="219"/>
      <c r="B5" s="219"/>
      <c r="C5" s="219"/>
      <c r="D5" s="219"/>
      <c r="E5" s="219"/>
      <c r="F5" s="219"/>
      <c r="G5" s="297" t="s">
        <v>1</v>
      </c>
      <c r="H5" s="297"/>
      <c r="I5" s="297"/>
      <c r="J5" s="297"/>
      <c r="K5" s="297"/>
      <c r="L5" s="297"/>
      <c r="M5" s="297"/>
      <c r="N5" s="297"/>
    </row>
    <row r="6" spans="1:14" ht="13.2">
      <c r="A6" s="219"/>
      <c r="B6" s="219"/>
      <c r="C6" s="219"/>
      <c r="D6" s="219"/>
      <c r="E6" s="219"/>
      <c r="F6" s="219"/>
      <c r="G6" s="219"/>
      <c r="H6" s="219"/>
      <c r="I6" s="219"/>
      <c r="J6" s="219"/>
      <c r="K6" s="219"/>
      <c r="L6" s="219"/>
      <c r="M6" s="219"/>
      <c r="N6" s="219"/>
    </row>
    <row r="7" spans="1:14" ht="13.2">
      <c r="A7" s="219"/>
      <c r="B7" s="219"/>
      <c r="C7" s="219"/>
      <c r="D7" s="219"/>
      <c r="E7" s="219"/>
      <c r="F7" s="219"/>
      <c r="G7" s="219"/>
      <c r="H7" s="219"/>
      <c r="I7" s="219"/>
      <c r="J7" s="219"/>
      <c r="K7" s="219"/>
      <c r="L7" s="219"/>
      <c r="M7" s="219"/>
      <c r="N7" s="219"/>
    </row>
    <row r="8" spans="1:14" ht="13.2">
      <c r="A8" s="219"/>
      <c r="B8" s="299"/>
      <c r="C8" s="299"/>
      <c r="D8" s="299"/>
      <c r="E8" s="299"/>
      <c r="F8" s="299"/>
      <c r="G8" s="299"/>
      <c r="H8" s="299"/>
      <c r="I8" s="299"/>
      <c r="J8" s="299"/>
      <c r="K8" s="299"/>
      <c r="L8" s="299"/>
      <c r="M8" s="299"/>
      <c r="N8" s="219"/>
    </row>
    <row r="9" spans="1:14" ht="33">
      <c r="A9" s="219"/>
      <c r="B9" s="296"/>
      <c r="C9" s="296"/>
      <c r="D9" s="296"/>
      <c r="E9" s="296"/>
      <c r="F9" s="296"/>
      <c r="G9" s="296"/>
      <c r="H9" s="296"/>
      <c r="I9" s="296"/>
      <c r="J9" s="296"/>
      <c r="K9" s="296"/>
      <c r="L9" s="296"/>
      <c r="M9" s="296"/>
      <c r="N9" s="219"/>
    </row>
    <row r="10" spans="1:14" ht="33">
      <c r="A10" s="219"/>
      <c r="B10" s="296" t="s">
        <v>2</v>
      </c>
      <c r="C10" s="296"/>
      <c r="D10" s="296"/>
      <c r="E10" s="296"/>
      <c r="F10" s="296"/>
      <c r="G10" s="296"/>
      <c r="H10" s="296"/>
      <c r="I10" s="296"/>
      <c r="J10" s="296"/>
      <c r="K10" s="296"/>
      <c r="L10" s="296"/>
      <c r="M10" s="296"/>
      <c r="N10" s="219"/>
    </row>
    <row r="11" spans="1:14" ht="33">
      <c r="A11" s="219"/>
      <c r="B11" s="296" t="s">
        <v>3</v>
      </c>
      <c r="C11" s="296"/>
      <c r="D11" s="296"/>
      <c r="E11" s="296"/>
      <c r="F11" s="296"/>
      <c r="G11" s="296"/>
      <c r="H11" s="296"/>
      <c r="I11" s="296"/>
      <c r="J11" s="296"/>
      <c r="K11" s="296"/>
      <c r="L11" s="296"/>
      <c r="M11" s="296"/>
      <c r="N11" s="219"/>
    </row>
    <row r="12" spans="1:14" ht="13.2">
      <c r="A12" s="219"/>
      <c r="B12" s="219"/>
      <c r="C12" s="220"/>
      <c r="D12" s="220"/>
      <c r="E12" s="220"/>
      <c r="F12" s="220"/>
      <c r="G12" s="220"/>
      <c r="H12" s="220"/>
      <c r="I12" s="220"/>
      <c r="J12" s="220"/>
      <c r="K12" s="220"/>
      <c r="L12" s="220"/>
      <c r="M12" s="220"/>
      <c r="N12" s="219"/>
    </row>
    <row r="13" spans="1:14" ht="13.2">
      <c r="A13" s="219"/>
      <c r="B13" s="98"/>
      <c r="C13" s="104"/>
      <c r="D13" s="104"/>
      <c r="E13" s="104"/>
      <c r="F13" s="104"/>
      <c r="G13" s="104"/>
      <c r="H13" s="104"/>
      <c r="I13" s="104"/>
      <c r="J13" s="104"/>
      <c r="K13" s="104"/>
      <c r="L13" s="104"/>
      <c r="M13" s="104"/>
      <c r="N13" s="219"/>
    </row>
    <row r="14" spans="1:14" ht="13.2">
      <c r="A14" s="219"/>
      <c r="B14" s="98"/>
      <c r="C14" s="104"/>
      <c r="D14" s="104"/>
      <c r="E14" s="104"/>
      <c r="F14" s="104"/>
      <c r="G14" s="104"/>
      <c r="H14" s="104"/>
      <c r="I14" s="104"/>
      <c r="J14" s="104"/>
      <c r="K14" s="104"/>
      <c r="L14" s="104"/>
      <c r="M14" s="104"/>
      <c r="N14" s="219"/>
    </row>
    <row r="15" spans="1:14" ht="13.2">
      <c r="A15" s="219"/>
      <c r="B15" s="98"/>
      <c r="C15" s="220"/>
      <c r="D15" s="220"/>
      <c r="E15" s="220"/>
      <c r="F15" s="220"/>
      <c r="G15" s="220"/>
      <c r="H15" s="220"/>
      <c r="I15" s="220"/>
      <c r="J15" s="220"/>
      <c r="K15" s="220"/>
      <c r="L15" s="220"/>
      <c r="M15" s="220"/>
      <c r="N15" s="219"/>
    </row>
    <row r="16" spans="1:14" ht="13.2">
      <c r="A16" s="219"/>
      <c r="B16" s="104"/>
      <c r="C16" s="220"/>
      <c r="D16" s="220"/>
      <c r="E16" s="220"/>
      <c r="F16" s="220"/>
      <c r="G16" s="220"/>
      <c r="H16" s="220"/>
      <c r="I16" s="220"/>
      <c r="J16" s="220"/>
      <c r="K16" s="220"/>
      <c r="L16" s="220"/>
      <c r="M16" s="220"/>
      <c r="N16" s="219"/>
    </row>
    <row r="17" spans="1:14" ht="22.8">
      <c r="A17" s="219"/>
      <c r="B17" s="301" t="s">
        <v>4</v>
      </c>
      <c r="C17" s="301"/>
      <c r="D17" s="301"/>
      <c r="E17" s="301"/>
      <c r="F17" s="301"/>
      <c r="G17" s="301"/>
      <c r="H17" s="301"/>
      <c r="I17" s="301"/>
      <c r="J17" s="301"/>
      <c r="K17" s="301"/>
      <c r="L17" s="301"/>
      <c r="M17" s="301"/>
      <c r="N17" s="219"/>
    </row>
    <row r="18" spans="1:14" ht="13.2">
      <c r="A18" s="219"/>
      <c r="B18" s="98"/>
      <c r="C18" s="220"/>
      <c r="D18" s="220"/>
      <c r="E18" s="220"/>
      <c r="F18" s="220"/>
      <c r="G18" s="220"/>
      <c r="H18" s="220"/>
      <c r="I18" s="220"/>
      <c r="J18" s="220"/>
      <c r="K18" s="220"/>
      <c r="L18" s="220"/>
      <c r="M18" s="220"/>
      <c r="N18" s="219"/>
    </row>
    <row r="19" spans="1:14" ht="30" customHeight="1">
      <c r="A19" s="219"/>
      <c r="B19" s="302" t="s">
        <v>5</v>
      </c>
      <c r="C19" s="302"/>
      <c r="D19" s="302"/>
      <c r="E19" s="302"/>
      <c r="F19" s="302"/>
      <c r="G19" s="302"/>
      <c r="H19" s="302"/>
      <c r="I19" s="302"/>
      <c r="J19" s="302"/>
      <c r="K19" s="302"/>
      <c r="L19" s="302"/>
      <c r="M19" s="302"/>
      <c r="N19" s="219"/>
    </row>
    <row r="20" spans="1:14" ht="13.2">
      <c r="A20" s="219"/>
      <c r="B20" s="219"/>
      <c r="C20" s="219"/>
      <c r="D20" s="219"/>
      <c r="E20" s="219"/>
      <c r="F20" s="219"/>
      <c r="G20" s="219"/>
      <c r="H20" s="219"/>
      <c r="I20" s="219"/>
      <c r="J20" s="219"/>
      <c r="K20" s="219"/>
      <c r="L20" s="219"/>
      <c r="M20" s="219"/>
      <c r="N20" s="219"/>
    </row>
    <row r="21" spans="1:14" ht="13.2">
      <c r="A21" s="219"/>
      <c r="B21" s="219"/>
      <c r="C21" s="219"/>
      <c r="D21" s="219"/>
      <c r="E21" s="219"/>
      <c r="F21" s="219"/>
      <c r="G21" s="219"/>
      <c r="H21" s="219"/>
      <c r="I21" s="219"/>
      <c r="J21" s="219"/>
      <c r="K21" s="219"/>
      <c r="L21" s="219"/>
      <c r="M21" s="219"/>
      <c r="N21" s="219"/>
    </row>
    <row r="22" spans="1:14" ht="22.8">
      <c r="A22" s="219"/>
      <c r="B22" s="300"/>
      <c r="C22" s="300"/>
      <c r="D22" s="300"/>
      <c r="E22" s="300"/>
      <c r="F22" s="300"/>
      <c r="G22" s="300"/>
      <c r="H22" s="300"/>
      <c r="I22" s="300"/>
      <c r="J22" s="300"/>
      <c r="K22" s="300"/>
      <c r="L22" s="300"/>
      <c r="M22" s="300"/>
      <c r="N22" s="219"/>
    </row>
    <row r="23" spans="1:14" ht="22.8">
      <c r="A23" s="219"/>
      <c r="B23" s="300"/>
      <c r="C23" s="300"/>
      <c r="D23" s="300"/>
      <c r="E23" s="300"/>
      <c r="F23" s="300"/>
      <c r="G23" s="300"/>
      <c r="H23" s="300"/>
      <c r="I23" s="300"/>
      <c r="J23" s="300"/>
      <c r="K23" s="300"/>
      <c r="L23" s="300"/>
      <c r="M23" s="300"/>
      <c r="N23" s="219"/>
    </row>
    <row r="24" spans="1:14" ht="22.8">
      <c r="A24" s="219"/>
      <c r="B24" s="300"/>
      <c r="C24" s="300"/>
      <c r="D24" s="300"/>
      <c r="E24" s="300"/>
      <c r="F24" s="300"/>
      <c r="G24" s="300"/>
      <c r="H24" s="300"/>
      <c r="I24" s="300"/>
      <c r="J24" s="300"/>
      <c r="K24" s="300"/>
      <c r="L24" s="300"/>
      <c r="M24" s="300"/>
      <c r="N24" s="219"/>
    </row>
    <row r="25" spans="1:14" ht="13.2">
      <c r="A25" s="219"/>
      <c r="B25" s="219"/>
      <c r="C25" s="219"/>
      <c r="D25" s="219"/>
      <c r="E25" s="219"/>
      <c r="F25" s="219"/>
      <c r="G25" s="219"/>
      <c r="H25" s="219"/>
      <c r="I25" s="219"/>
      <c r="J25" s="219"/>
      <c r="K25" s="219"/>
      <c r="L25" s="219"/>
      <c r="M25" s="219"/>
      <c r="N25" s="219"/>
    </row>
    <row r="26" spans="1:14" ht="22.8">
      <c r="A26" s="219"/>
      <c r="B26" s="300" t="s">
        <v>6</v>
      </c>
      <c r="C26" s="300"/>
      <c r="D26" s="300"/>
      <c r="E26" s="300"/>
      <c r="F26" s="300"/>
      <c r="G26" s="300"/>
      <c r="H26" s="300"/>
      <c r="I26" s="300"/>
      <c r="J26" s="300"/>
      <c r="K26" s="300"/>
      <c r="L26" s="300"/>
      <c r="M26" s="300"/>
      <c r="N26" s="219"/>
    </row>
    <row r="27" spans="1:14" ht="13.2">
      <c r="A27" s="219"/>
      <c r="B27" s="303" t="s">
        <v>7</v>
      </c>
      <c r="C27" s="303"/>
      <c r="D27" s="303"/>
      <c r="E27" s="303"/>
      <c r="F27" s="303"/>
      <c r="G27" s="303"/>
      <c r="H27" s="303"/>
      <c r="I27" s="303"/>
      <c r="J27" s="303"/>
      <c r="K27" s="303"/>
      <c r="L27" s="303"/>
      <c r="M27" s="303"/>
      <c r="N27" s="219"/>
    </row>
    <row r="28" spans="1:14" ht="13.2">
      <c r="A28" s="219"/>
      <c r="B28" s="219"/>
      <c r="C28" s="219"/>
      <c r="D28" s="219"/>
      <c r="E28" s="219"/>
      <c r="F28" s="219"/>
      <c r="G28" s="219"/>
      <c r="H28" s="219"/>
      <c r="I28" s="219"/>
      <c r="J28" s="219"/>
      <c r="K28" s="219"/>
      <c r="L28" s="219"/>
      <c r="M28" s="219"/>
      <c r="N28" s="219"/>
    </row>
    <row r="29" spans="1:14" ht="22.8">
      <c r="A29" s="219"/>
      <c r="B29" s="300"/>
      <c r="C29" s="300"/>
      <c r="D29" s="300"/>
      <c r="E29" s="300"/>
      <c r="F29" s="300"/>
      <c r="G29" s="300"/>
      <c r="H29" s="300"/>
      <c r="I29" s="300"/>
      <c r="J29" s="300"/>
      <c r="K29" s="300"/>
      <c r="L29" s="300"/>
      <c r="M29" s="300"/>
      <c r="N29" s="219"/>
    </row>
    <row r="30" spans="1:14" ht="13.2">
      <c r="A30" s="219"/>
      <c r="B30" s="219"/>
      <c r="C30" s="219"/>
      <c r="D30" s="219"/>
      <c r="E30" s="219"/>
      <c r="F30" s="219"/>
      <c r="G30" s="219"/>
      <c r="H30" s="219"/>
      <c r="I30" s="219"/>
      <c r="J30" s="219"/>
      <c r="K30" s="219"/>
      <c r="L30" s="219"/>
      <c r="M30" s="219"/>
      <c r="N30" s="219"/>
    </row>
    <row r="31" spans="1:14" ht="22.8">
      <c r="A31" s="219"/>
      <c r="B31" s="300"/>
      <c r="C31" s="300"/>
      <c r="D31" s="300"/>
      <c r="E31" s="300"/>
      <c r="F31" s="300"/>
      <c r="G31" s="300"/>
      <c r="H31" s="300"/>
      <c r="I31" s="300"/>
      <c r="J31" s="300"/>
      <c r="K31" s="300"/>
      <c r="L31" s="300"/>
      <c r="M31" s="300"/>
      <c r="N31" s="219"/>
    </row>
    <row r="32" spans="1:14" ht="27.6">
      <c r="A32" s="219"/>
      <c r="B32" s="304"/>
      <c r="C32" s="304"/>
      <c r="D32" s="304"/>
      <c r="E32" s="304"/>
      <c r="F32" s="304"/>
      <c r="G32" s="304"/>
      <c r="H32" s="304"/>
      <c r="I32" s="304"/>
      <c r="J32" s="304"/>
      <c r="K32" s="304"/>
      <c r="L32" s="304"/>
      <c r="M32" s="304"/>
      <c r="N32" s="219"/>
    </row>
    <row r="33" spans="1:14" ht="13.2">
      <c r="A33" s="219"/>
      <c r="B33" s="219"/>
      <c r="C33" s="219"/>
      <c r="D33" s="219"/>
      <c r="E33" s="219"/>
      <c r="F33" s="219"/>
      <c r="G33" s="219"/>
      <c r="H33" s="219"/>
      <c r="I33" s="219"/>
      <c r="J33" s="219"/>
      <c r="K33" s="219"/>
      <c r="L33" s="219"/>
      <c r="M33" s="219"/>
      <c r="N33" s="219"/>
    </row>
    <row r="34" spans="1:14" ht="15.6">
      <c r="A34" s="219"/>
      <c r="B34" s="221"/>
      <c r="C34" s="221"/>
      <c r="D34" s="221"/>
      <c r="E34" s="221"/>
      <c r="F34" s="222"/>
      <c r="G34" s="305"/>
      <c r="H34" s="305"/>
      <c r="I34" s="305"/>
      <c r="J34" s="305"/>
      <c r="K34" s="305"/>
      <c r="L34" s="305"/>
      <c r="M34" s="305"/>
      <c r="N34" s="219"/>
    </row>
    <row r="35" spans="1:14" ht="13.2">
      <c r="A35" s="219"/>
      <c r="B35" s="219"/>
      <c r="C35" s="219"/>
      <c r="D35" s="219"/>
      <c r="E35" s="219"/>
      <c r="F35" s="219"/>
      <c r="G35" s="219"/>
      <c r="H35" s="219"/>
      <c r="I35" s="219"/>
      <c r="J35" s="219"/>
      <c r="K35" s="219"/>
      <c r="L35" s="219"/>
      <c r="M35" s="219"/>
      <c r="N35" s="219"/>
    </row>
    <row r="36" spans="1:14" ht="15.6">
      <c r="A36" s="219"/>
      <c r="B36" s="219"/>
      <c r="C36" s="219"/>
      <c r="D36" s="223" t="s">
        <v>8</v>
      </c>
      <c r="E36" s="224"/>
      <c r="F36" s="224"/>
      <c r="G36" s="224"/>
      <c r="H36" s="224"/>
      <c r="I36" s="224"/>
      <c r="J36" s="224"/>
      <c r="K36" s="224"/>
      <c r="L36" s="219"/>
      <c r="M36" s="219"/>
      <c r="N36" s="219"/>
    </row>
    <row r="37" spans="1:14" ht="13.8">
      <c r="A37" s="219"/>
      <c r="B37" s="219"/>
      <c r="C37" s="219"/>
      <c r="D37" s="225" t="s">
        <v>9</v>
      </c>
      <c r="E37" s="224"/>
      <c r="F37" s="224"/>
      <c r="G37" s="224"/>
      <c r="H37" s="224"/>
      <c r="I37" s="224"/>
      <c r="J37" s="224"/>
      <c r="K37" s="224"/>
      <c r="L37" s="219"/>
      <c r="M37" s="219"/>
      <c r="N37" s="219"/>
    </row>
    <row r="38" spans="1:14" ht="13.8">
      <c r="A38" s="219"/>
      <c r="B38" s="219"/>
      <c r="C38" s="219"/>
      <c r="D38" s="225" t="s">
        <v>10</v>
      </c>
      <c r="E38" s="224"/>
      <c r="F38" s="224"/>
      <c r="G38" s="224"/>
      <c r="H38" s="224"/>
      <c r="I38" s="224"/>
      <c r="J38" s="224"/>
      <c r="K38" s="224"/>
      <c r="L38" s="219"/>
      <c r="M38" s="219"/>
      <c r="N38" s="219"/>
    </row>
    <row r="39" spans="1:14" ht="13.8">
      <c r="A39" s="219"/>
      <c r="B39" s="219"/>
      <c r="C39" s="219"/>
      <c r="D39" s="225" t="s">
        <v>11</v>
      </c>
      <c r="E39" s="224"/>
      <c r="F39" s="224"/>
      <c r="G39" s="224"/>
      <c r="H39" s="224"/>
      <c r="I39" s="224"/>
      <c r="J39" s="224"/>
      <c r="K39" s="224"/>
      <c r="L39" s="219"/>
      <c r="M39" s="219"/>
      <c r="N39" s="219"/>
    </row>
    <row r="40" spans="1:14" ht="13.8">
      <c r="A40" s="219"/>
      <c r="B40" s="219"/>
      <c r="C40" s="219"/>
      <c r="D40" s="225" t="s">
        <v>12</v>
      </c>
      <c r="E40" s="224"/>
      <c r="F40" s="224"/>
      <c r="G40" s="224"/>
      <c r="H40" s="224"/>
      <c r="I40" s="224"/>
      <c r="J40" s="224"/>
      <c r="K40" s="224"/>
      <c r="L40" s="219"/>
      <c r="M40" s="219"/>
      <c r="N40" s="219"/>
    </row>
    <row r="41" spans="1:14" ht="13.2">
      <c r="A41" s="219"/>
      <c r="B41" s="219"/>
      <c r="C41" s="219"/>
      <c r="D41" s="219"/>
      <c r="E41" s="219"/>
      <c r="F41" s="219"/>
      <c r="G41" s="219"/>
      <c r="H41" s="219"/>
      <c r="I41" s="219"/>
      <c r="J41" s="219"/>
      <c r="K41" s="219"/>
      <c r="L41" s="219"/>
      <c r="M41" s="219"/>
      <c r="N41" s="219"/>
    </row>
    <row r="42" spans="1:14" ht="13.2">
      <c r="A42" s="219"/>
      <c r="B42" s="219"/>
      <c r="C42" s="306" t="s">
        <v>13</v>
      </c>
      <c r="D42" s="306"/>
      <c r="E42" s="306"/>
      <c r="F42" s="306"/>
      <c r="G42" s="306"/>
      <c r="H42" s="306"/>
      <c r="I42" s="306"/>
      <c r="J42" s="306"/>
      <c r="K42" s="306"/>
      <c r="L42" s="306"/>
      <c r="M42" s="219"/>
      <c r="N42" s="219"/>
    </row>
    <row r="43" spans="1:14" ht="13.2">
      <c r="A43" s="219"/>
      <c r="B43" s="219"/>
      <c r="C43" s="219"/>
      <c r="D43" s="219"/>
      <c r="E43" s="219"/>
      <c r="F43" s="219"/>
      <c r="G43" s="219"/>
      <c r="H43" s="219"/>
      <c r="I43" s="219"/>
      <c r="J43" s="219"/>
      <c r="K43" s="219"/>
      <c r="L43" s="219"/>
      <c r="M43" s="219"/>
      <c r="N43" s="219"/>
    </row>
    <row r="44" spans="1:14" ht="13.2">
      <c r="A44" s="219"/>
      <c r="B44" s="219"/>
      <c r="C44" s="219"/>
      <c r="D44" s="219"/>
      <c r="E44" s="219"/>
      <c r="F44" s="219"/>
      <c r="G44" s="219"/>
      <c r="H44" s="219"/>
      <c r="I44" s="219"/>
      <c r="J44" s="219"/>
      <c r="K44" s="219"/>
      <c r="L44" s="219"/>
      <c r="M44" s="219"/>
      <c r="N44" s="219"/>
    </row>
    <row r="45" spans="1:14" ht="13.2">
      <c r="A45" s="219"/>
      <c r="B45" s="219"/>
      <c r="C45" s="219"/>
      <c r="D45" s="219"/>
      <c r="E45" s="219"/>
      <c r="F45" s="219"/>
      <c r="G45" s="219"/>
      <c r="H45" s="219"/>
      <c r="I45" s="219"/>
      <c r="J45" s="219"/>
      <c r="K45" s="219"/>
      <c r="L45" s="219"/>
      <c r="M45" s="219"/>
      <c r="N45" s="219"/>
    </row>
    <row r="46" spans="1:14" ht="13.2">
      <c r="A46" s="306"/>
      <c r="B46" s="306"/>
      <c r="C46" s="306"/>
      <c r="D46" s="306"/>
      <c r="E46" s="306"/>
      <c r="F46" s="306"/>
      <c r="G46" s="306"/>
      <c r="H46" s="306"/>
      <c r="I46" s="306"/>
      <c r="J46" s="306"/>
      <c r="K46" s="306"/>
      <c r="L46" s="306"/>
      <c r="M46" s="306"/>
      <c r="N46" s="306"/>
    </row>
  </sheetData>
  <sheetProtection algorithmName="SHA-512" hashValue="zUPj6LbiJH+vCKRumNJ0gQaSpvnjsasqRatdmH4xP0cQOcbqOjXexsGNs/FnDtdvMvoOrGLqL3AYaqjpomzErA==" saltValue="/XPF+DNHinf0V62HfLMPYQ==" spinCount="100000" sheet="1" objects="1" scenarios="1"/>
  <mergeCells count="20">
    <mergeCell ref="B31:M31"/>
    <mergeCell ref="B32:M32"/>
    <mergeCell ref="G34:M34"/>
    <mergeCell ref="C42:L42"/>
    <mergeCell ref="A46:N46"/>
    <mergeCell ref="B29:M29"/>
    <mergeCell ref="B10:M10"/>
    <mergeCell ref="B11:M11"/>
    <mergeCell ref="B17:M17"/>
    <mergeCell ref="B19:M19"/>
    <mergeCell ref="B22:M22"/>
    <mergeCell ref="B23:M23"/>
    <mergeCell ref="B24:M24"/>
    <mergeCell ref="B26:M26"/>
    <mergeCell ref="B27:M27"/>
    <mergeCell ref="B9:M9"/>
    <mergeCell ref="G3:N3"/>
    <mergeCell ref="G4:N4"/>
    <mergeCell ref="G5:N5"/>
    <mergeCell ref="B8:M8"/>
  </mergeCells>
  <hyperlinks>
    <hyperlink ref="B27" r:id="rId1" display="mailto:tepbes@franklinenergy.com" xr:uid="{9DA815F5-E1E4-4AA7-92E2-6322DF0769E1}"/>
  </hyperlinks>
  <pageMargins left="0.7" right="0.7" top="0.75" bottom="0.75" header="0.3" footer="0.3"/>
  <pageSetup scale="79" orientation="portrait" horizontalDpi="1200" verticalDpi="1200" r:id="rId2"/>
  <headerFooter>
    <oddHeader>&amp;C&amp;G</oddHead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B7473-DAEF-4D37-8B79-24FA590C17E1}">
  <sheetPr>
    <tabColor theme="6" tint="0.79998168889431442"/>
  </sheetPr>
  <dimension ref="A1:XEV507"/>
  <sheetViews>
    <sheetView tabSelected="1" zoomScale="90" zoomScaleNormal="90" workbookViewId="0">
      <selection activeCell="G19" sqref="G19:K19"/>
    </sheetView>
  </sheetViews>
  <sheetFormatPr defaultColWidth="9.28515625" defaultRowHeight="14.4" zeroHeight="1"/>
  <cols>
    <col min="1" max="9" width="7" style="203" customWidth="1"/>
    <col min="10" max="10" width="7.28515625" style="203" customWidth="1"/>
    <col min="11" max="11" width="9.85546875" style="203" customWidth="1"/>
    <col min="12" max="15" width="9.140625" style="203" customWidth="1"/>
    <col min="16" max="16" width="14.42578125" style="203" customWidth="1"/>
    <col min="17" max="20" width="10.85546875" style="203" customWidth="1"/>
    <col min="21" max="21" width="16.42578125" style="203" customWidth="1"/>
    <col min="22" max="23" width="7.140625" style="203" customWidth="1"/>
    <col min="24" max="24" width="15.28515625" style="1" hidden="1" customWidth="1"/>
    <col min="25" max="25" width="22.85546875" style="1" hidden="1" customWidth="1"/>
    <col min="26" max="26" width="12.28515625" style="1" hidden="1" customWidth="1"/>
    <col min="27" max="27" width="20.140625" style="1" hidden="1" customWidth="1"/>
    <col min="28" max="28" width="48.42578125" style="5" hidden="1" customWidth="1"/>
    <col min="29" max="29" width="109.7109375" style="5" hidden="1" customWidth="1"/>
    <col min="30" max="30" width="16" style="5" hidden="1" customWidth="1"/>
    <col min="31" max="31" width="37.28515625" style="5" hidden="1" customWidth="1"/>
    <col min="32" max="32" width="12.42578125" style="5" hidden="1" customWidth="1"/>
    <col min="33" max="33" width="9.42578125" style="5" hidden="1" customWidth="1"/>
    <col min="34" max="34" width="36" style="5" hidden="1" customWidth="1"/>
    <col min="35" max="35" width="14" style="5" hidden="1" customWidth="1"/>
    <col min="36" max="36" width="14.140625" style="5" hidden="1" customWidth="1"/>
    <col min="37" max="37" width="14.42578125" style="5" hidden="1" customWidth="1"/>
    <col min="38" max="39" width="14" style="5" hidden="1" customWidth="1"/>
    <col min="40" max="40" width="16.7109375" style="5" hidden="1" customWidth="1"/>
    <col min="41" max="41" width="17.42578125" style="5" hidden="1" customWidth="1"/>
    <col min="42" max="42" width="20.7109375" style="5" hidden="1" customWidth="1"/>
    <col min="43" max="47" width="17" style="1" hidden="1" customWidth="1"/>
    <col min="48" max="59" width="10.7109375" style="1" hidden="1" customWidth="1"/>
    <col min="60" max="16376" width="0" style="1" hidden="1" customWidth="1"/>
    <col min="16377" max="16384" width="11.7109375" style="1" hidden="1" customWidth="1"/>
  </cols>
  <sheetData>
    <row r="1" spans="1:47" ht="18" customHeight="1">
      <c r="A1" s="401" t="s">
        <v>14</v>
      </c>
      <c r="B1" s="402"/>
      <c r="C1" s="402"/>
      <c r="D1" s="402"/>
      <c r="E1" s="402"/>
      <c r="F1" s="402"/>
      <c r="G1" s="402"/>
      <c r="H1" s="402"/>
      <c r="I1" s="402"/>
      <c r="J1" s="402"/>
      <c r="K1" s="402"/>
      <c r="L1" s="402"/>
      <c r="M1" s="402"/>
      <c r="N1" s="402"/>
      <c r="O1" s="402"/>
      <c r="P1" s="403" t="s">
        <v>15</v>
      </c>
      <c r="Q1" s="404"/>
      <c r="R1" s="404"/>
      <c r="S1" s="404"/>
      <c r="T1" s="405"/>
      <c r="U1" s="409"/>
      <c r="V1" s="410"/>
      <c r="W1" s="411"/>
      <c r="AB1" s="2"/>
      <c r="AC1" s="3"/>
      <c r="AD1" s="3"/>
      <c r="AE1" s="3"/>
      <c r="AF1" s="3"/>
      <c r="AG1" s="4"/>
    </row>
    <row r="2" spans="1:47" ht="39" customHeight="1">
      <c r="A2" s="415" t="s">
        <v>16</v>
      </c>
      <c r="B2" s="416"/>
      <c r="C2" s="416"/>
      <c r="D2" s="416"/>
      <c r="E2" s="416"/>
      <c r="F2" s="416"/>
      <c r="G2" s="416"/>
      <c r="H2" s="416"/>
      <c r="I2" s="416"/>
      <c r="J2" s="416"/>
      <c r="K2" s="416"/>
      <c r="L2" s="416"/>
      <c r="M2" s="417">
        <v>46023</v>
      </c>
      <c r="N2" s="418"/>
      <c r="O2" s="419"/>
      <c r="P2" s="406"/>
      <c r="Q2" s="407"/>
      <c r="R2" s="407"/>
      <c r="S2" s="407"/>
      <c r="T2" s="408"/>
      <c r="U2" s="412"/>
      <c r="V2" s="413"/>
      <c r="W2" s="414"/>
      <c r="AB2" s="6"/>
      <c r="AC2" s="6"/>
      <c r="AD2" s="6"/>
      <c r="AE2" s="6"/>
      <c r="AF2" s="6"/>
      <c r="AG2" s="7"/>
    </row>
    <row r="3" spans="1:47" ht="17.25" customHeight="1" thickBot="1">
      <c r="A3" s="420" t="s">
        <v>17</v>
      </c>
      <c r="B3" s="421"/>
      <c r="C3" s="421"/>
      <c r="D3" s="422"/>
      <c r="E3" s="423"/>
      <c r="F3" s="424"/>
      <c r="G3" s="424"/>
      <c r="H3" s="424"/>
      <c r="I3" s="424"/>
      <c r="J3" s="424"/>
      <c r="K3" s="424"/>
      <c r="L3" s="424"/>
      <c r="M3" s="424"/>
      <c r="N3" s="424"/>
      <c r="O3" s="424"/>
      <c r="P3" s="425" t="s">
        <v>18</v>
      </c>
      <c r="Q3" s="426"/>
      <c r="R3" s="426"/>
      <c r="S3" s="426"/>
      <c r="T3" s="427"/>
      <c r="U3" s="428"/>
      <c r="V3" s="429"/>
      <c r="W3" s="430"/>
      <c r="X3" s="8"/>
      <c r="Y3" s="8"/>
      <c r="Z3" s="9"/>
      <c r="AA3" s="9"/>
      <c r="AB3" s="10"/>
      <c r="AC3" s="10"/>
      <c r="AD3" s="10"/>
      <c r="AE3" s="10"/>
      <c r="AF3" s="10"/>
      <c r="AG3" s="10"/>
      <c r="AQ3" s="9"/>
      <c r="AR3" s="9"/>
      <c r="AS3" s="9"/>
      <c r="AT3" s="9"/>
      <c r="AU3" s="9"/>
    </row>
    <row r="4" spans="1:47" s="12" customFormat="1" ht="18" customHeight="1" thickBot="1">
      <c r="A4" s="392" t="s">
        <v>19</v>
      </c>
      <c r="B4" s="393"/>
      <c r="C4" s="393"/>
      <c r="D4" s="393"/>
      <c r="E4" s="393"/>
      <c r="F4" s="393"/>
      <c r="G4" s="393"/>
      <c r="H4" s="393"/>
      <c r="I4" s="393"/>
      <c r="J4" s="393"/>
      <c r="K4" s="393"/>
      <c r="L4" s="393"/>
      <c r="M4" s="393"/>
      <c r="N4" s="393"/>
      <c r="O4" s="393"/>
      <c r="P4" s="393"/>
      <c r="Q4" s="393"/>
      <c r="R4" s="393"/>
      <c r="S4" s="393"/>
      <c r="T4" s="393"/>
      <c r="U4" s="393"/>
      <c r="V4" s="393"/>
      <c r="W4" s="394"/>
      <c r="X4" s="8"/>
      <c r="Y4" s="8"/>
      <c r="Z4" s="9"/>
      <c r="AA4" s="9"/>
      <c r="AB4" s="11"/>
      <c r="AC4" s="11"/>
      <c r="AD4" s="11"/>
      <c r="AE4" s="11"/>
      <c r="AF4" s="11"/>
      <c r="AG4" s="11"/>
      <c r="AQ4" s="9"/>
      <c r="AR4" s="9"/>
      <c r="AS4" s="9"/>
      <c r="AT4" s="9"/>
      <c r="AU4" s="9"/>
    </row>
    <row r="5" spans="1:47" s="12" customFormat="1" ht="15">
      <c r="A5" s="13"/>
      <c r="B5" s="14"/>
      <c r="C5" s="14"/>
      <c r="D5" s="14"/>
      <c r="E5" s="14"/>
      <c r="F5" s="14"/>
      <c r="G5" s="14"/>
      <c r="H5" s="14"/>
      <c r="I5" s="14"/>
      <c r="J5" s="14"/>
      <c r="K5" s="14"/>
      <c r="L5" s="14"/>
      <c r="M5" s="14"/>
      <c r="N5" s="14"/>
      <c r="O5" s="14"/>
      <c r="P5" s="14"/>
      <c r="Q5" s="14"/>
      <c r="R5" s="14"/>
      <c r="S5" s="14"/>
      <c r="T5" s="14"/>
      <c r="U5" s="14"/>
      <c r="V5" s="14"/>
      <c r="W5" s="15"/>
      <c r="X5" s="16"/>
      <c r="Y5" s="16"/>
      <c r="Z5" s="16"/>
      <c r="AA5" s="16"/>
      <c r="AB5" s="11"/>
      <c r="AC5" s="11"/>
      <c r="AD5" s="11"/>
      <c r="AE5" s="11"/>
      <c r="AF5" s="11"/>
      <c r="AG5" s="11"/>
      <c r="AQ5" s="16"/>
      <c r="AR5" s="16"/>
      <c r="AS5" s="16"/>
      <c r="AT5" s="16"/>
      <c r="AU5" s="16"/>
    </row>
    <row r="6" spans="1:47" s="12" customFormat="1" ht="27" customHeight="1">
      <c r="A6" s="17"/>
      <c r="B6" s="18"/>
      <c r="C6" s="18"/>
      <c r="D6" s="18"/>
      <c r="E6" s="18"/>
      <c r="F6" s="18"/>
      <c r="G6" s="18"/>
      <c r="H6" s="395" t="s">
        <v>20</v>
      </c>
      <c r="I6" s="396"/>
      <c r="J6" s="396"/>
      <c r="K6" s="396"/>
      <c r="L6" s="396"/>
      <c r="M6" s="396"/>
      <c r="N6" s="396"/>
      <c r="O6" s="397"/>
      <c r="P6" s="398" t="s">
        <v>21</v>
      </c>
      <c r="Q6" s="399"/>
      <c r="R6" s="400"/>
      <c r="S6" s="373"/>
      <c r="T6" s="373"/>
      <c r="U6" s="20"/>
      <c r="V6" s="20"/>
      <c r="W6" s="21"/>
      <c r="X6" s="16"/>
      <c r="Y6" s="16"/>
      <c r="Z6" s="16"/>
      <c r="AA6" s="16"/>
      <c r="AB6" s="11"/>
      <c r="AC6" s="11"/>
      <c r="AD6" s="11"/>
      <c r="AE6" s="11"/>
      <c r="AF6" s="11"/>
      <c r="AG6" s="11"/>
      <c r="AQ6" s="16"/>
      <c r="AR6" s="16"/>
      <c r="AS6" s="16"/>
      <c r="AT6" s="16"/>
      <c r="AU6" s="16"/>
    </row>
    <row r="7" spans="1:47" s="12" customFormat="1" ht="15" customHeight="1">
      <c r="A7" s="17"/>
      <c r="B7" s="18"/>
      <c r="C7" s="18"/>
      <c r="D7" s="18"/>
      <c r="E7" s="18"/>
      <c r="F7" s="18"/>
      <c r="G7" s="18"/>
      <c r="H7" s="367" t="s">
        <v>22</v>
      </c>
      <c r="I7" s="368"/>
      <c r="J7" s="368"/>
      <c r="K7" s="368"/>
      <c r="L7" s="368"/>
      <c r="M7" s="368"/>
      <c r="N7" s="368"/>
      <c r="O7" s="369"/>
      <c r="P7" s="370">
        <f>AE27</f>
        <v>60</v>
      </c>
      <c r="Q7" s="371"/>
      <c r="R7" s="372"/>
      <c r="S7" s="373"/>
      <c r="T7" s="373"/>
      <c r="U7" s="22"/>
      <c r="V7" s="22"/>
      <c r="W7" s="23"/>
      <c r="X7" s="16"/>
      <c r="Y7" s="16"/>
      <c r="Z7" s="16"/>
      <c r="AA7" s="16"/>
      <c r="AB7" s="11"/>
      <c r="AC7" s="11"/>
      <c r="AD7" s="11"/>
      <c r="AE7" s="11"/>
      <c r="AF7" s="11"/>
      <c r="AG7" s="11"/>
      <c r="AQ7" s="16"/>
      <c r="AR7" s="16"/>
      <c r="AS7" s="16"/>
      <c r="AT7" s="16"/>
      <c r="AU7" s="16"/>
    </row>
    <row r="8" spans="1:47" s="12" customFormat="1" ht="15" customHeight="1">
      <c r="A8" s="17"/>
      <c r="B8" s="18"/>
      <c r="C8" s="18"/>
      <c r="D8" s="18"/>
      <c r="E8" s="18"/>
      <c r="F8" s="18"/>
      <c r="G8" s="18"/>
      <c r="H8" s="367" t="s">
        <v>23</v>
      </c>
      <c r="I8" s="368"/>
      <c r="J8" s="368"/>
      <c r="K8" s="368"/>
      <c r="L8" s="368"/>
      <c r="M8" s="368"/>
      <c r="N8" s="368"/>
      <c r="O8" s="369"/>
      <c r="P8" s="370">
        <f t="shared" ref="P8:P11" si="0">AE28</f>
        <v>60</v>
      </c>
      <c r="Q8" s="371"/>
      <c r="R8" s="372"/>
      <c r="S8" s="19"/>
      <c r="T8" s="19"/>
      <c r="U8" s="22"/>
      <c r="V8" s="22"/>
      <c r="W8" s="23"/>
      <c r="X8" s="16"/>
      <c r="Y8" s="16"/>
      <c r="Z8" s="16"/>
      <c r="AA8" s="16"/>
      <c r="AQ8" s="16"/>
      <c r="AR8" s="16"/>
      <c r="AS8" s="16"/>
      <c r="AT8" s="16"/>
      <c r="AU8" s="16"/>
    </row>
    <row r="9" spans="1:47" s="12" customFormat="1" ht="15" customHeight="1">
      <c r="A9" s="17"/>
      <c r="B9" s="18"/>
      <c r="C9" s="18"/>
      <c r="D9" s="18"/>
      <c r="E9" s="18"/>
      <c r="F9" s="18"/>
      <c r="G9" s="18"/>
      <c r="H9" s="367" t="s">
        <v>24</v>
      </c>
      <c r="I9" s="368"/>
      <c r="J9" s="368"/>
      <c r="K9" s="368"/>
      <c r="L9" s="368"/>
      <c r="M9" s="368"/>
      <c r="N9" s="368"/>
      <c r="O9" s="369"/>
      <c r="P9" s="370">
        <f t="shared" si="0"/>
        <v>120</v>
      </c>
      <c r="Q9" s="371"/>
      <c r="R9" s="372"/>
      <c r="S9" s="373"/>
      <c r="T9" s="373"/>
      <c r="U9" s="22"/>
      <c r="V9" s="22"/>
      <c r="W9" s="23"/>
      <c r="X9" s="16"/>
      <c r="Y9" s="16"/>
      <c r="Z9" s="16"/>
      <c r="AA9" s="16"/>
      <c r="AB9" s="24" t="s">
        <v>25</v>
      </c>
      <c r="AQ9" s="16"/>
      <c r="AR9" s="16"/>
      <c r="AS9" s="16"/>
      <c r="AT9" s="16"/>
      <c r="AU9" s="16"/>
    </row>
    <row r="10" spans="1:47" s="12" customFormat="1" ht="15" customHeight="1">
      <c r="A10" s="17"/>
      <c r="B10" s="18"/>
      <c r="C10" s="18"/>
      <c r="D10" s="18"/>
      <c r="E10" s="18"/>
      <c r="F10" s="18"/>
      <c r="G10" s="18"/>
      <c r="H10" s="367" t="s">
        <v>26</v>
      </c>
      <c r="I10" s="368"/>
      <c r="J10" s="368"/>
      <c r="K10" s="368"/>
      <c r="L10" s="368"/>
      <c r="M10" s="368"/>
      <c r="N10" s="368"/>
      <c r="O10" s="369"/>
      <c r="P10" s="370">
        <f>AE30</f>
        <v>132</v>
      </c>
      <c r="Q10" s="371"/>
      <c r="R10" s="372"/>
      <c r="S10" s="373"/>
      <c r="T10" s="373"/>
      <c r="U10" s="22"/>
      <c r="V10" s="22"/>
      <c r="W10" s="23"/>
      <c r="X10" s="16"/>
      <c r="Y10" s="16"/>
      <c r="Z10" s="16"/>
      <c r="AA10" s="16"/>
      <c r="AB10" s="12" t="s">
        <v>22</v>
      </c>
      <c r="AC10" s="12" t="s">
        <v>27</v>
      </c>
      <c r="AE10" s="25"/>
      <c r="AF10" s="25"/>
      <c r="AG10" s="25"/>
      <c r="AH10" s="25"/>
      <c r="AI10" s="25"/>
      <c r="AJ10" s="25"/>
      <c r="AK10" s="25"/>
      <c r="AL10" s="25"/>
      <c r="AM10" s="26"/>
      <c r="AN10" s="26"/>
      <c r="AO10" s="26"/>
      <c r="AP10" s="26"/>
      <c r="AQ10" s="16"/>
      <c r="AR10" s="16"/>
      <c r="AS10" s="16"/>
      <c r="AT10" s="16"/>
      <c r="AU10" s="16"/>
    </row>
    <row r="11" spans="1:47" s="12" customFormat="1" ht="15" customHeight="1">
      <c r="A11" s="17"/>
      <c r="B11" s="18"/>
      <c r="C11" s="18"/>
      <c r="D11" s="18"/>
      <c r="E11" s="18"/>
      <c r="F11" s="18"/>
      <c r="G11" s="18"/>
      <c r="H11" s="367" t="s">
        <v>28</v>
      </c>
      <c r="I11" s="368"/>
      <c r="J11" s="368"/>
      <c r="K11" s="368"/>
      <c r="L11" s="368"/>
      <c r="M11" s="368"/>
      <c r="N11" s="368"/>
      <c r="O11" s="369"/>
      <c r="P11" s="370">
        <f t="shared" si="0"/>
        <v>468</v>
      </c>
      <c r="Q11" s="371"/>
      <c r="R11" s="372"/>
      <c r="S11" s="373"/>
      <c r="T11" s="373"/>
      <c r="U11" s="20"/>
      <c r="V11" s="20"/>
      <c r="W11" s="21"/>
      <c r="X11" s="16"/>
      <c r="Y11" s="16"/>
      <c r="Z11" s="16"/>
      <c r="AA11" s="16"/>
      <c r="AB11" s="12" t="s">
        <v>23</v>
      </c>
      <c r="AC11" s="12" t="s">
        <v>29</v>
      </c>
      <c r="AE11" s="25"/>
      <c r="AF11" s="25"/>
      <c r="AG11" s="25"/>
      <c r="AH11" s="25"/>
      <c r="AI11" s="25"/>
      <c r="AJ11" s="25"/>
      <c r="AK11" s="25"/>
      <c r="AL11" s="25"/>
      <c r="AM11" s="26"/>
      <c r="AN11" s="26"/>
      <c r="AO11" s="26"/>
      <c r="AP11" s="26"/>
      <c r="AQ11" s="16"/>
      <c r="AR11" s="16"/>
      <c r="AS11" s="16"/>
      <c r="AT11" s="16"/>
      <c r="AU11" s="16"/>
    </row>
    <row r="12" spans="1:47" s="12" customFormat="1" ht="15" customHeight="1">
      <c r="A12" s="17"/>
      <c r="B12" s="18"/>
      <c r="C12" s="18"/>
      <c r="D12" s="18"/>
      <c r="E12" s="18"/>
      <c r="F12" s="18"/>
      <c r="G12" s="18"/>
      <c r="H12" s="374" t="s">
        <v>30</v>
      </c>
      <c r="I12" s="375"/>
      <c r="J12" s="375"/>
      <c r="K12" s="375"/>
      <c r="L12" s="375"/>
      <c r="M12" s="375"/>
      <c r="N12" s="375"/>
      <c r="O12" s="376"/>
      <c r="P12" s="377" t="s">
        <v>31</v>
      </c>
      <c r="Q12" s="378"/>
      <c r="R12" s="379"/>
      <c r="S12" s="19"/>
      <c r="T12" s="19"/>
      <c r="U12" s="27"/>
      <c r="V12" s="27"/>
      <c r="W12" s="21"/>
      <c r="X12" s="16"/>
      <c r="Y12" s="16"/>
      <c r="Z12" s="16"/>
      <c r="AA12" s="16"/>
      <c r="AB12" s="12" t="s">
        <v>24</v>
      </c>
      <c r="AE12" s="25"/>
      <c r="AF12" s="25"/>
      <c r="AG12" s="25"/>
      <c r="AH12" s="25"/>
      <c r="AI12" s="25"/>
      <c r="AJ12" s="25"/>
      <c r="AK12" s="25"/>
      <c r="AL12" s="25"/>
      <c r="AM12" s="26"/>
      <c r="AN12" s="26"/>
      <c r="AO12" s="26"/>
      <c r="AP12" s="26"/>
      <c r="AQ12" s="16"/>
      <c r="AR12" s="16"/>
      <c r="AS12" s="16"/>
      <c r="AT12" s="16"/>
      <c r="AU12" s="16"/>
    </row>
    <row r="13" spans="1:47" s="12" customFormat="1">
      <c r="A13" s="17"/>
      <c r="B13" s="18"/>
      <c r="C13" s="18"/>
      <c r="D13" s="18"/>
      <c r="E13" s="18"/>
      <c r="F13" s="19"/>
      <c r="G13" s="19"/>
      <c r="H13" s="19"/>
      <c r="I13" s="19"/>
      <c r="J13" s="19"/>
      <c r="K13" s="19"/>
      <c r="L13" s="19"/>
      <c r="M13" s="19"/>
      <c r="N13" s="19"/>
      <c r="O13" s="19"/>
      <c r="P13" s="19"/>
      <c r="Q13" s="19"/>
      <c r="R13" s="19"/>
      <c r="S13" s="19"/>
      <c r="T13" s="19"/>
      <c r="U13" s="28"/>
      <c r="V13" s="27"/>
      <c r="W13" s="21"/>
      <c r="X13" s="16"/>
      <c r="Y13" s="16"/>
      <c r="Z13" s="16"/>
      <c r="AA13" s="16"/>
      <c r="AB13" s="12" t="s">
        <v>26</v>
      </c>
      <c r="AQ13" s="16"/>
      <c r="AR13" s="16"/>
      <c r="AS13" s="16"/>
      <c r="AT13" s="16"/>
      <c r="AU13" s="16"/>
    </row>
    <row r="14" spans="1:47" s="12" customFormat="1" ht="15" customHeight="1">
      <c r="A14" s="17"/>
      <c r="B14" s="18"/>
      <c r="C14" s="18"/>
      <c r="D14" s="18"/>
      <c r="E14" s="18"/>
      <c r="F14" s="19"/>
      <c r="G14" s="19"/>
      <c r="H14" s="19"/>
      <c r="I14" s="19"/>
      <c r="J14" s="19"/>
      <c r="K14" s="19"/>
      <c r="L14" s="19"/>
      <c r="M14" s="19"/>
      <c r="N14" s="19"/>
      <c r="O14" s="19"/>
      <c r="P14" s="19"/>
      <c r="Q14" s="19"/>
      <c r="R14" s="19"/>
      <c r="S14" s="19"/>
      <c r="T14" s="19"/>
      <c r="U14" s="28"/>
      <c r="V14" s="27"/>
      <c r="W14" s="21"/>
      <c r="X14" s="16"/>
      <c r="Y14" s="16"/>
      <c r="Z14" s="16"/>
      <c r="AA14" s="16"/>
      <c r="AB14" s="12" t="s">
        <v>28</v>
      </c>
      <c r="AQ14" s="16"/>
      <c r="AR14" s="16"/>
      <c r="AS14" s="16"/>
      <c r="AT14" s="16"/>
      <c r="AU14" s="16"/>
    </row>
    <row r="15" spans="1:47" s="12" customFormat="1" ht="15" customHeight="1" thickBot="1">
      <c r="A15" s="17"/>
      <c r="B15" s="29"/>
      <c r="C15" s="29"/>
      <c r="D15" s="29"/>
      <c r="E15" s="29"/>
      <c r="F15" s="29"/>
      <c r="G15" s="29"/>
      <c r="H15" s="29"/>
      <c r="I15" s="29"/>
      <c r="J15" s="29"/>
      <c r="K15" s="29"/>
      <c r="L15" s="29"/>
      <c r="M15" s="29"/>
      <c r="N15" s="29"/>
      <c r="O15" s="29"/>
      <c r="P15" s="29"/>
      <c r="Q15" s="29"/>
      <c r="R15" s="29"/>
      <c r="S15" s="29"/>
      <c r="T15" s="29"/>
      <c r="U15" s="29"/>
      <c r="V15" s="29"/>
      <c r="W15" s="30"/>
      <c r="X15" s="16"/>
      <c r="Y15" s="16"/>
      <c r="Z15" s="16"/>
      <c r="AA15" s="16"/>
      <c r="AQ15" s="16"/>
      <c r="AR15" s="16"/>
      <c r="AS15" s="16"/>
      <c r="AT15" s="16"/>
      <c r="AU15" s="16"/>
    </row>
    <row r="16" spans="1:47" s="12" customFormat="1" ht="16.2" thickBot="1">
      <c r="A16" s="380" t="s">
        <v>32</v>
      </c>
      <c r="B16" s="381"/>
      <c r="C16" s="381"/>
      <c r="D16" s="381"/>
      <c r="E16" s="381"/>
      <c r="F16" s="381"/>
      <c r="G16" s="381"/>
      <c r="H16" s="381"/>
      <c r="I16" s="381"/>
      <c r="J16" s="381"/>
      <c r="K16" s="381"/>
      <c r="L16" s="381"/>
      <c r="M16" s="381"/>
      <c r="N16" s="381"/>
      <c r="O16" s="381"/>
      <c r="P16" s="381"/>
      <c r="Q16" s="381"/>
      <c r="R16" s="381"/>
      <c r="S16" s="381"/>
      <c r="T16" s="381"/>
      <c r="U16" s="381"/>
      <c r="V16" s="381"/>
      <c r="W16" s="382"/>
      <c r="X16" s="31"/>
      <c r="Y16" s="31"/>
      <c r="Z16" s="32"/>
      <c r="AA16" s="32"/>
      <c r="AM16" s="33"/>
      <c r="AN16" s="34"/>
      <c r="AO16" s="35"/>
      <c r="AP16" s="34"/>
      <c r="AQ16" s="32"/>
      <c r="AR16" s="32"/>
      <c r="AS16" s="32"/>
      <c r="AT16" s="32"/>
      <c r="AU16" s="32"/>
    </row>
    <row r="17" spans="1:55" s="12" customFormat="1" ht="21.75" customHeight="1">
      <c r="A17" s="383" t="s">
        <v>20</v>
      </c>
      <c r="B17" s="384"/>
      <c r="C17" s="384"/>
      <c r="D17" s="384"/>
      <c r="E17" s="384"/>
      <c r="F17" s="384"/>
      <c r="G17" s="365" t="s">
        <v>33</v>
      </c>
      <c r="H17" s="365"/>
      <c r="I17" s="365"/>
      <c r="J17" s="365"/>
      <c r="K17" s="365"/>
      <c r="L17" s="387" t="s">
        <v>34</v>
      </c>
      <c r="M17" s="388"/>
      <c r="N17" s="389" t="s">
        <v>35</v>
      </c>
      <c r="O17" s="391" t="s">
        <v>36</v>
      </c>
      <c r="P17" s="365" t="s">
        <v>37</v>
      </c>
      <c r="Q17" s="365" t="s">
        <v>38</v>
      </c>
      <c r="R17" s="365" t="s">
        <v>39</v>
      </c>
      <c r="S17" s="365" t="s">
        <v>40</v>
      </c>
      <c r="T17" s="363" t="s">
        <v>41</v>
      </c>
      <c r="U17" s="365" t="s">
        <v>42</v>
      </c>
      <c r="V17" s="365" t="s">
        <v>43</v>
      </c>
      <c r="W17" s="365"/>
      <c r="X17" s="31"/>
      <c r="Y17" s="31"/>
      <c r="Z17" s="32"/>
      <c r="AA17" s="32"/>
      <c r="AM17" s="33"/>
      <c r="AN17" s="34"/>
      <c r="AO17" s="35"/>
      <c r="AP17" s="34"/>
      <c r="AQ17" s="32"/>
      <c r="AR17" s="32"/>
      <c r="AS17" s="32"/>
      <c r="AT17" s="32"/>
      <c r="AU17" s="32"/>
    </row>
    <row r="18" spans="1:55" s="12" customFormat="1" ht="47.25" customHeight="1">
      <c r="A18" s="385"/>
      <c r="B18" s="386"/>
      <c r="C18" s="386"/>
      <c r="D18" s="386"/>
      <c r="E18" s="386"/>
      <c r="F18" s="386"/>
      <c r="G18" s="366"/>
      <c r="H18" s="366"/>
      <c r="I18" s="366"/>
      <c r="J18" s="366"/>
      <c r="K18" s="366"/>
      <c r="L18" s="266" t="s">
        <v>44</v>
      </c>
      <c r="M18" s="265" t="s">
        <v>45</v>
      </c>
      <c r="N18" s="390"/>
      <c r="O18" s="390"/>
      <c r="P18" s="366"/>
      <c r="Q18" s="366"/>
      <c r="R18" s="366"/>
      <c r="S18" s="366"/>
      <c r="T18" s="364"/>
      <c r="U18" s="366"/>
      <c r="V18" s="366"/>
      <c r="W18" s="366"/>
      <c r="X18" s="37" t="s">
        <v>46</v>
      </c>
      <c r="Y18" s="37" t="s">
        <v>47</v>
      </c>
      <c r="Z18" s="38" t="s">
        <v>48</v>
      </c>
      <c r="AA18" s="39" t="s">
        <v>49</v>
      </c>
      <c r="AB18" s="40"/>
      <c r="AE18" s="41"/>
      <c r="AF18" s="42"/>
      <c r="AG18" s="43"/>
      <c r="AH18" s="41"/>
      <c r="AI18" s="41"/>
      <c r="AJ18" s="41"/>
      <c r="AK18" s="41"/>
      <c r="AL18" s="41"/>
      <c r="AM18" s="41"/>
      <c r="AN18" s="41"/>
      <c r="AO18" s="41"/>
      <c r="AP18" s="41"/>
      <c r="AQ18" s="32"/>
      <c r="AR18" s="32"/>
      <c r="AS18" s="32"/>
      <c r="AT18" s="32"/>
      <c r="AU18" s="32"/>
    </row>
    <row r="19" spans="1:55" s="12" customFormat="1" ht="17.399999999999999" customHeight="1">
      <c r="A19" s="342" t="s">
        <v>50</v>
      </c>
      <c r="B19" s="343"/>
      <c r="C19" s="343"/>
      <c r="D19" s="343"/>
      <c r="E19" s="343"/>
      <c r="F19" s="344"/>
      <c r="G19" s="359"/>
      <c r="H19" s="360"/>
      <c r="I19" s="360"/>
      <c r="J19" s="360"/>
      <c r="K19" s="361"/>
      <c r="L19" s="44" t="b">
        <v>0</v>
      </c>
      <c r="M19" s="44" t="b">
        <v>0</v>
      </c>
      <c r="N19" s="260" t="b">
        <v>0</v>
      </c>
      <c r="O19" s="260" t="b">
        <v>0</v>
      </c>
      <c r="P19" s="261"/>
      <c r="Q19" s="261"/>
      <c r="R19" s="262"/>
      <c r="S19" s="263"/>
      <c r="T19" s="264"/>
      <c r="U19" s="268" t="str">
        <f>IF(X19=$AB$26,"",_xlfn.XLOOKUP($X19,$AB$27:$AB$41,$AE$27:$AE$41,FALSE))</f>
        <v/>
      </c>
      <c r="V19" s="362" t="str">
        <f>IF(Z19="Incomplete","Incomplete",IF(X19=$AB$26,"",MIN(R19*U19,R19*AA19)))</f>
        <v/>
      </c>
      <c r="W19" s="362"/>
      <c r="X19" s="49" t="str">
        <f>_xlfn.TEXTJOIN(",",,L19:O19)</f>
        <v>FALSE,FALSE,FALSE,FALSE</v>
      </c>
      <c r="Y19" s="49" t="str">
        <f>_xlfn.XLOOKUP(X19,$AB$26:$AB$41,$AC$26:$AC$41)</f>
        <v>MeasureSize Category</v>
      </c>
      <c r="Z19" s="38" t="str">
        <f t="shared" ref="Z19:Z20" si="1">IF(OR(AND(X19=$AB$26,OR(P19&lt;&gt;"",Q19&lt;&gt;"",R19&lt;&gt;"",S19&lt;&gt;"",T19&lt;&gt;"")),AND(X19&lt;&gt;$AB$26,OR(P19="",Q19="",R19="",S19=""))),"Incomplete","")</f>
        <v/>
      </c>
      <c r="AA19" s="50">
        <f>IF(ISBLANK($X19),0,_xlfn.XLOOKUP($X19,$AB$27:$AB$41,$AG$27:$AG$41,FALSE)*S19*$AF$23)</f>
        <v>0</v>
      </c>
      <c r="AB19" s="40"/>
      <c r="AE19" s="51"/>
      <c r="AF19" s="52"/>
      <c r="AG19" s="53"/>
      <c r="AH19" s="54"/>
      <c r="AI19" s="54"/>
      <c r="AJ19" s="54"/>
      <c r="AK19" s="55"/>
      <c r="AL19" s="55"/>
      <c r="AM19" s="54"/>
      <c r="AN19" s="54"/>
      <c r="AO19" s="54"/>
      <c r="AP19" s="56"/>
      <c r="AQ19" s="32"/>
      <c r="AR19" s="32"/>
      <c r="AS19" s="32"/>
      <c r="AT19" s="32"/>
      <c r="AU19" s="32"/>
    </row>
    <row r="20" spans="1:55" s="12" customFormat="1" ht="17.399999999999999" customHeight="1">
      <c r="A20" s="342" t="s">
        <v>50</v>
      </c>
      <c r="B20" s="343"/>
      <c r="C20" s="343"/>
      <c r="D20" s="343"/>
      <c r="E20" s="343"/>
      <c r="F20" s="344"/>
      <c r="G20" s="345"/>
      <c r="H20" s="346"/>
      <c r="I20" s="346"/>
      <c r="J20" s="346"/>
      <c r="K20" s="347"/>
      <c r="L20" s="44" t="b">
        <v>0</v>
      </c>
      <c r="M20" s="44" t="b">
        <v>0</v>
      </c>
      <c r="N20" s="44" t="b">
        <v>0</v>
      </c>
      <c r="O20" s="44" t="b">
        <v>0</v>
      </c>
      <c r="P20" s="45"/>
      <c r="Q20" s="45"/>
      <c r="R20" s="46"/>
      <c r="S20" s="47"/>
      <c r="T20" s="48"/>
      <c r="U20" s="269" t="str">
        <f t="shared" ref="U20:U34" si="2">IF(X20=$AB$26,"",_xlfn.XLOOKUP($X20,$AB$27:$AB$41,$AE$27:$AE$41,FALSE))</f>
        <v/>
      </c>
      <c r="V20" s="348" t="str">
        <f>IF(Z20="Incomplete","Incomplete",IF(X20=$AB$26,"",MIN(R20*U20,R20*AA20)))</f>
        <v/>
      </c>
      <c r="W20" s="348"/>
      <c r="X20" s="49" t="str">
        <f t="shared" ref="X20:X34" si="3">_xlfn.TEXTJOIN(",",,L20:O20)</f>
        <v>FALSE,FALSE,FALSE,FALSE</v>
      </c>
      <c r="Y20" s="49" t="str">
        <f t="shared" ref="Y20:Y34" si="4">_xlfn.XLOOKUP(X20,$AB$26:$AB$41,$AC$26:$AC$41)</f>
        <v>MeasureSize Category</v>
      </c>
      <c r="Z20" s="38" t="str">
        <f t="shared" si="1"/>
        <v/>
      </c>
      <c r="AA20" s="50">
        <f>IF(ISBLANK($X20),0,_xlfn.XLOOKUP($X20,$AB$27:$AB$41,$AG$27:$AG$41,FALSE)*S20*$AF$23)</f>
        <v>0</v>
      </c>
      <c r="AB20" s="40"/>
      <c r="AE20" s="51"/>
      <c r="AF20" s="52"/>
      <c r="AG20" s="53"/>
      <c r="AH20" s="54"/>
      <c r="AI20" s="54"/>
      <c r="AJ20" s="54"/>
      <c r="AK20" s="55"/>
      <c r="AL20" s="55"/>
      <c r="AM20" s="54"/>
      <c r="AN20" s="54"/>
      <c r="AO20" s="54"/>
      <c r="AP20" s="56"/>
      <c r="AQ20" s="32"/>
      <c r="AR20" s="32"/>
      <c r="AS20" s="32"/>
      <c r="AT20" s="32"/>
      <c r="AU20" s="32"/>
    </row>
    <row r="21" spans="1:55" s="12" customFormat="1" ht="17.399999999999999" customHeight="1">
      <c r="A21" s="342" t="s">
        <v>50</v>
      </c>
      <c r="B21" s="343"/>
      <c r="C21" s="343"/>
      <c r="D21" s="343"/>
      <c r="E21" s="343"/>
      <c r="F21" s="344"/>
      <c r="G21" s="345"/>
      <c r="H21" s="346"/>
      <c r="I21" s="346"/>
      <c r="J21" s="346"/>
      <c r="K21" s="347"/>
      <c r="L21" s="44" t="b">
        <v>0</v>
      </c>
      <c r="M21" s="44" t="b">
        <v>0</v>
      </c>
      <c r="N21" s="44" t="b">
        <v>0</v>
      </c>
      <c r="O21" s="44" t="b">
        <v>0</v>
      </c>
      <c r="P21" s="45"/>
      <c r="Q21" s="45"/>
      <c r="R21" s="46"/>
      <c r="S21" s="47"/>
      <c r="T21" s="48"/>
      <c r="U21" s="269" t="str">
        <f t="shared" si="2"/>
        <v/>
      </c>
      <c r="V21" s="348" t="str">
        <f t="shared" ref="V21:V34" si="5">IF(Z21="Incomplete","Incomplete",IF(X21=$AB$26,"",MIN(R21*U21,R21*AA21)))</f>
        <v/>
      </c>
      <c r="W21" s="348"/>
      <c r="X21" s="49" t="str">
        <f t="shared" si="3"/>
        <v>FALSE,FALSE,FALSE,FALSE</v>
      </c>
      <c r="Y21" s="49" t="str">
        <f t="shared" si="4"/>
        <v>MeasureSize Category</v>
      </c>
      <c r="Z21" s="38" t="str">
        <f>IF(OR(AND(X21=$AB$26,OR(P21&lt;&gt;"",Q21&lt;&gt;"",R21&lt;&gt;"",S21&lt;&gt;"",T21&lt;&gt;"")),AND(X21&lt;&gt;$AB$26,OR(P21="",Q21="",R21="",S21=""))),"Incomplete","")</f>
        <v/>
      </c>
      <c r="AA21" s="50">
        <f t="shared" ref="AA21:AA34" si="6">IF(ISBLANK($X21),0,_xlfn.XLOOKUP($X21,$AB$27:$AB$41,$AG$27:$AG$41,FALSE)*S21*$AF$23)</f>
        <v>0</v>
      </c>
      <c r="AB21" s="40"/>
      <c r="AE21" s="51"/>
      <c r="AF21" s="52"/>
      <c r="AG21" s="53"/>
      <c r="AH21" s="54"/>
      <c r="AI21" s="54"/>
      <c r="AJ21" s="54"/>
      <c r="AK21" s="55"/>
      <c r="AL21" s="55"/>
      <c r="AM21" s="54"/>
      <c r="AN21" s="54"/>
      <c r="AO21" s="54"/>
      <c r="AP21" s="56"/>
      <c r="AQ21" s="32"/>
      <c r="AR21" s="32"/>
      <c r="AS21" s="32"/>
      <c r="AT21" s="32"/>
      <c r="AU21" s="32"/>
    </row>
    <row r="22" spans="1:55" s="12" customFormat="1" ht="17.399999999999999" customHeight="1">
      <c r="A22" s="342" t="s">
        <v>50</v>
      </c>
      <c r="B22" s="343"/>
      <c r="C22" s="343"/>
      <c r="D22" s="343"/>
      <c r="E22" s="343"/>
      <c r="F22" s="344"/>
      <c r="G22" s="345"/>
      <c r="H22" s="346"/>
      <c r="I22" s="346"/>
      <c r="J22" s="346"/>
      <c r="K22" s="347"/>
      <c r="L22" s="44" t="b">
        <v>0</v>
      </c>
      <c r="M22" s="44" t="b">
        <v>0</v>
      </c>
      <c r="N22" s="44" t="b">
        <v>0</v>
      </c>
      <c r="O22" s="44" t="b">
        <v>0</v>
      </c>
      <c r="P22" s="45"/>
      <c r="Q22" s="45"/>
      <c r="R22" s="46"/>
      <c r="S22" s="47"/>
      <c r="T22" s="48"/>
      <c r="U22" s="269" t="str">
        <f t="shared" si="2"/>
        <v/>
      </c>
      <c r="V22" s="348" t="str">
        <f t="shared" si="5"/>
        <v/>
      </c>
      <c r="W22" s="348"/>
      <c r="X22" s="49" t="str">
        <f t="shared" si="3"/>
        <v>FALSE,FALSE,FALSE,FALSE</v>
      </c>
      <c r="Y22" s="49" t="str">
        <f t="shared" si="4"/>
        <v>MeasureSize Category</v>
      </c>
      <c r="Z22" s="38" t="str">
        <f t="shared" ref="Z22:Z34" si="7">IF(OR(AND(X22=$AB$26,OR(P22&lt;&gt;"",Q22&lt;&gt;"",R22&lt;&gt;"",S22&lt;&gt;"",T22&lt;&gt;"")),AND(X22&lt;&gt;$AB$26,OR(P22="",Q22="",R22="",S22=""))),"Incomplete","")</f>
        <v/>
      </c>
      <c r="AA22" s="50">
        <f t="shared" si="6"/>
        <v>0</v>
      </c>
      <c r="AE22" s="51"/>
      <c r="AF22" s="52"/>
      <c r="AG22" s="53"/>
      <c r="AH22" s="54"/>
      <c r="AI22" s="54"/>
      <c r="AJ22" s="54"/>
      <c r="AK22" s="55"/>
      <c r="AL22" s="55"/>
      <c r="AM22" s="54"/>
      <c r="AN22" s="54"/>
      <c r="AO22" s="54"/>
      <c r="AP22" s="56"/>
      <c r="AQ22" s="32"/>
      <c r="AR22" s="32"/>
      <c r="AS22" s="32"/>
      <c r="AT22" s="32"/>
      <c r="AU22" s="32"/>
    </row>
    <row r="23" spans="1:55" s="12" customFormat="1" ht="17.399999999999999" customHeight="1">
      <c r="A23" s="342" t="s">
        <v>50</v>
      </c>
      <c r="B23" s="343"/>
      <c r="C23" s="343"/>
      <c r="D23" s="343"/>
      <c r="E23" s="343"/>
      <c r="F23" s="344"/>
      <c r="G23" s="345"/>
      <c r="H23" s="346"/>
      <c r="I23" s="346"/>
      <c r="J23" s="346"/>
      <c r="K23" s="347"/>
      <c r="L23" s="44" t="b">
        <v>0</v>
      </c>
      <c r="M23" s="44" t="b">
        <v>0</v>
      </c>
      <c r="N23" s="44" t="b">
        <v>0</v>
      </c>
      <c r="O23" s="44" t="b">
        <v>0</v>
      </c>
      <c r="P23" s="45"/>
      <c r="Q23" s="45"/>
      <c r="R23" s="46"/>
      <c r="S23" s="47"/>
      <c r="T23" s="48"/>
      <c r="U23" s="269" t="str">
        <f t="shared" si="2"/>
        <v/>
      </c>
      <c r="V23" s="348" t="str">
        <f t="shared" si="5"/>
        <v/>
      </c>
      <c r="W23" s="348"/>
      <c r="X23" s="49" t="str">
        <f t="shared" si="3"/>
        <v>FALSE,FALSE,FALSE,FALSE</v>
      </c>
      <c r="Y23" s="49" t="str">
        <f t="shared" si="4"/>
        <v>MeasureSize Category</v>
      </c>
      <c r="Z23" s="38" t="str">
        <f t="shared" si="7"/>
        <v/>
      </c>
      <c r="AA23" s="50">
        <f t="shared" si="6"/>
        <v>0</v>
      </c>
      <c r="AE23" s="255" t="s">
        <v>51</v>
      </c>
      <c r="AF23" s="218">
        <v>0.6</v>
      </c>
      <c r="AG23" s="53"/>
      <c r="AH23" s="54"/>
      <c r="AI23" s="54"/>
      <c r="AJ23" s="54"/>
      <c r="AK23" s="55"/>
      <c r="AL23" s="55"/>
      <c r="AM23" s="54"/>
      <c r="AN23" s="54"/>
      <c r="AO23" s="54"/>
      <c r="AP23" s="56"/>
      <c r="AQ23" s="32"/>
      <c r="AR23" s="32"/>
      <c r="AS23" s="32"/>
      <c r="AT23" s="32"/>
      <c r="AU23" s="32"/>
    </row>
    <row r="24" spans="1:55" s="12" customFormat="1" ht="17.399999999999999" customHeight="1">
      <c r="A24" s="342" t="s">
        <v>50</v>
      </c>
      <c r="B24" s="343"/>
      <c r="C24" s="343"/>
      <c r="D24" s="343"/>
      <c r="E24" s="343"/>
      <c r="F24" s="344"/>
      <c r="G24" s="345"/>
      <c r="H24" s="346"/>
      <c r="I24" s="346"/>
      <c r="J24" s="346"/>
      <c r="K24" s="347"/>
      <c r="L24" s="44" t="b">
        <v>0</v>
      </c>
      <c r="M24" s="44" t="b">
        <v>0</v>
      </c>
      <c r="N24" s="44" t="b">
        <v>0</v>
      </c>
      <c r="O24" s="44" t="b">
        <v>0</v>
      </c>
      <c r="P24" s="45"/>
      <c r="Q24" s="45"/>
      <c r="R24" s="46"/>
      <c r="S24" s="47"/>
      <c r="T24" s="48"/>
      <c r="U24" s="269" t="str">
        <f t="shared" si="2"/>
        <v/>
      </c>
      <c r="V24" s="348" t="str">
        <f t="shared" si="5"/>
        <v/>
      </c>
      <c r="W24" s="348"/>
      <c r="X24" s="49" t="str">
        <f t="shared" si="3"/>
        <v>FALSE,FALSE,FALSE,FALSE</v>
      </c>
      <c r="Y24" s="49" t="str">
        <f t="shared" si="4"/>
        <v>MeasureSize Category</v>
      </c>
      <c r="Z24" s="38" t="str">
        <f t="shared" si="7"/>
        <v/>
      </c>
      <c r="AA24" s="50">
        <f t="shared" si="6"/>
        <v>0</v>
      </c>
      <c r="AE24" s="12" t="s">
        <v>52</v>
      </c>
      <c r="AF24" s="12">
        <v>5</v>
      </c>
      <c r="AG24" s="53"/>
      <c r="AH24" s="54"/>
      <c r="AI24" s="54"/>
      <c r="AJ24" s="54"/>
      <c r="AK24" s="55"/>
      <c r="AL24" s="55"/>
      <c r="AM24" s="54"/>
      <c r="AN24" s="54"/>
      <c r="AO24" s="54"/>
      <c r="AP24" s="56"/>
      <c r="AQ24" s="32"/>
      <c r="AR24" s="32"/>
      <c r="AS24" s="32"/>
      <c r="AT24" s="32"/>
      <c r="AU24" s="32"/>
    </row>
    <row r="25" spans="1:55" s="12" customFormat="1" ht="17.399999999999999" customHeight="1">
      <c r="A25" s="342" t="s">
        <v>50</v>
      </c>
      <c r="B25" s="343"/>
      <c r="C25" s="343"/>
      <c r="D25" s="343"/>
      <c r="E25" s="343"/>
      <c r="F25" s="344"/>
      <c r="G25" s="345"/>
      <c r="H25" s="346"/>
      <c r="I25" s="346"/>
      <c r="J25" s="346"/>
      <c r="K25" s="347"/>
      <c r="L25" s="44" t="b">
        <v>0</v>
      </c>
      <c r="M25" s="44" t="b">
        <v>0</v>
      </c>
      <c r="N25" s="44" t="b">
        <v>0</v>
      </c>
      <c r="O25" s="44" t="b">
        <v>0</v>
      </c>
      <c r="P25" s="45"/>
      <c r="Q25" s="45"/>
      <c r="R25" s="46"/>
      <c r="S25" s="47"/>
      <c r="T25" s="48"/>
      <c r="U25" s="269" t="str">
        <f t="shared" si="2"/>
        <v/>
      </c>
      <c r="V25" s="348" t="str">
        <f t="shared" si="5"/>
        <v/>
      </c>
      <c r="W25" s="348"/>
      <c r="X25" s="49" t="str">
        <f t="shared" si="3"/>
        <v>FALSE,FALSE,FALSE,FALSE</v>
      </c>
      <c r="Y25" s="49" t="str">
        <f t="shared" si="4"/>
        <v>MeasureSize Category</v>
      </c>
      <c r="Z25" s="38" t="str">
        <f t="shared" si="7"/>
        <v/>
      </c>
      <c r="AA25" s="50">
        <f t="shared" si="6"/>
        <v>0</v>
      </c>
      <c r="AB25" s="57" t="s">
        <v>53</v>
      </c>
      <c r="AH25" s="5"/>
      <c r="AI25" s="5"/>
      <c r="AJ25" s="5"/>
      <c r="AK25" s="5"/>
      <c r="AL25" s="5"/>
      <c r="AM25" s="5"/>
      <c r="AN25" s="5"/>
      <c r="AO25" s="5"/>
      <c r="AP25" s="5"/>
      <c r="AQ25" s="32"/>
      <c r="AR25" s="32"/>
      <c r="AS25" s="32"/>
      <c r="AT25" s="32"/>
      <c r="AU25" s="32"/>
    </row>
    <row r="26" spans="1:55" s="12" customFormat="1" ht="17.399999999999999" customHeight="1">
      <c r="A26" s="342" t="s">
        <v>50</v>
      </c>
      <c r="B26" s="343"/>
      <c r="C26" s="343"/>
      <c r="D26" s="343"/>
      <c r="E26" s="343"/>
      <c r="F26" s="344"/>
      <c r="G26" s="345"/>
      <c r="H26" s="346"/>
      <c r="I26" s="346"/>
      <c r="J26" s="346"/>
      <c r="K26" s="347"/>
      <c r="L26" s="44" t="b">
        <v>0</v>
      </c>
      <c r="M26" s="44" t="b">
        <v>0</v>
      </c>
      <c r="N26" s="44" t="b">
        <v>0</v>
      </c>
      <c r="O26" s="44" t="b">
        <v>0</v>
      </c>
      <c r="P26" s="45"/>
      <c r="Q26" s="45"/>
      <c r="R26" s="46"/>
      <c r="S26" s="47"/>
      <c r="T26" s="48"/>
      <c r="U26" s="269" t="str">
        <f t="shared" si="2"/>
        <v/>
      </c>
      <c r="V26" s="348" t="str">
        <f t="shared" si="5"/>
        <v/>
      </c>
      <c r="W26" s="348"/>
      <c r="X26" s="49" t="str">
        <f t="shared" si="3"/>
        <v>FALSE,FALSE,FALSE,FALSE</v>
      </c>
      <c r="Y26" s="49" t="str">
        <f t="shared" si="4"/>
        <v>MeasureSize Category</v>
      </c>
      <c r="Z26" s="38" t="str">
        <f t="shared" si="7"/>
        <v/>
      </c>
      <c r="AA26" s="50">
        <f t="shared" si="6"/>
        <v>0</v>
      </c>
      <c r="AB26" s="12" t="s">
        <v>54</v>
      </c>
      <c r="AC26" s="6" t="s">
        <v>55</v>
      </c>
      <c r="AD26" s="6"/>
      <c r="AE26" s="6" t="s">
        <v>42</v>
      </c>
      <c r="AF26" s="58" t="s">
        <v>56</v>
      </c>
      <c r="AG26" s="6" t="s">
        <v>57</v>
      </c>
      <c r="AH26" s="12" t="s">
        <v>58</v>
      </c>
      <c r="AI26" s="12" t="s">
        <v>59</v>
      </c>
      <c r="AJ26" s="12" t="s">
        <v>60</v>
      </c>
      <c r="AK26" s="258" t="s">
        <v>61</v>
      </c>
      <c r="AL26" s="12" t="s">
        <v>62</v>
      </c>
      <c r="AM26" s="12" t="s">
        <v>63</v>
      </c>
      <c r="AN26" s="12" t="s">
        <v>64</v>
      </c>
      <c r="AO26" s="12" t="s">
        <v>65</v>
      </c>
      <c r="AP26" s="12" t="s">
        <v>66</v>
      </c>
      <c r="AQ26" s="32"/>
      <c r="AR26" s="32"/>
      <c r="AS26" s="32"/>
      <c r="AT26" s="32"/>
      <c r="AU26" s="32"/>
    </row>
    <row r="27" spans="1:55" s="12" customFormat="1" ht="17.399999999999999" customHeight="1">
      <c r="A27" s="342" t="s">
        <v>50</v>
      </c>
      <c r="B27" s="343"/>
      <c r="C27" s="343"/>
      <c r="D27" s="343"/>
      <c r="E27" s="343"/>
      <c r="F27" s="344"/>
      <c r="G27" s="345"/>
      <c r="H27" s="346"/>
      <c r="I27" s="346"/>
      <c r="J27" s="346"/>
      <c r="K27" s="347"/>
      <c r="L27" s="44" t="b">
        <v>0</v>
      </c>
      <c r="M27" s="44" t="b">
        <v>0</v>
      </c>
      <c r="N27" s="44" t="b">
        <v>0</v>
      </c>
      <c r="O27" s="44" t="b">
        <v>0</v>
      </c>
      <c r="P27" s="45"/>
      <c r="Q27" s="45"/>
      <c r="R27" s="46"/>
      <c r="S27" s="47"/>
      <c r="T27" s="59"/>
      <c r="U27" s="269" t="str">
        <f t="shared" si="2"/>
        <v/>
      </c>
      <c r="V27" s="348" t="str">
        <f t="shared" si="5"/>
        <v/>
      </c>
      <c r="W27" s="348"/>
      <c r="X27" s="49" t="str">
        <f t="shared" si="3"/>
        <v>FALSE,FALSE,FALSE,FALSE</v>
      </c>
      <c r="Y27" s="49" t="str">
        <f t="shared" si="4"/>
        <v>MeasureSize Category</v>
      </c>
      <c r="Z27" s="38" t="str">
        <f t="shared" si="7"/>
        <v/>
      </c>
      <c r="AA27" s="50">
        <f t="shared" si="6"/>
        <v>0</v>
      </c>
      <c r="AB27" s="12" t="s">
        <v>67</v>
      </c>
      <c r="AC27" s="60" t="str">
        <f>AB10</f>
        <v>Coil Clean (CC)</v>
      </c>
      <c r="AD27" s="60"/>
      <c r="AE27" s="61">
        <f>ROUND($AF$24*AG27*$AF$23,2)</f>
        <v>60</v>
      </c>
      <c r="AF27" s="62"/>
      <c r="AG27" s="63">
        <v>20</v>
      </c>
      <c r="AH27" s="12">
        <v>2212796502</v>
      </c>
      <c r="AI27" s="114" t="s">
        <v>68</v>
      </c>
      <c r="AJ27" s="114">
        <v>4.7924699000000001E-2</v>
      </c>
      <c r="AK27" s="115">
        <v>203.7263945</v>
      </c>
      <c r="AL27" s="115">
        <v>0</v>
      </c>
      <c r="AM27" s="5">
        <v>0</v>
      </c>
      <c r="AN27" s="267">
        <v>37.659999999999997</v>
      </c>
      <c r="AO27" s="267">
        <v>10.4</v>
      </c>
      <c r="AP27" s="12">
        <v>1.4</v>
      </c>
      <c r="AQ27" s="32"/>
      <c r="AR27" s="32"/>
      <c r="AS27" s="32"/>
      <c r="AT27" s="32"/>
      <c r="AU27" s="32"/>
    </row>
    <row r="28" spans="1:55" s="12" customFormat="1" ht="17.399999999999999" customHeight="1">
      <c r="A28" s="342" t="s">
        <v>50</v>
      </c>
      <c r="B28" s="343"/>
      <c r="C28" s="343"/>
      <c r="D28" s="343"/>
      <c r="E28" s="343"/>
      <c r="F28" s="344"/>
      <c r="G28" s="345"/>
      <c r="H28" s="346"/>
      <c r="I28" s="346"/>
      <c r="J28" s="346"/>
      <c r="K28" s="347"/>
      <c r="L28" s="44" t="b">
        <v>0</v>
      </c>
      <c r="M28" s="44" t="b">
        <v>0</v>
      </c>
      <c r="N28" s="44" t="b">
        <v>0</v>
      </c>
      <c r="O28" s="44" t="b">
        <v>0</v>
      </c>
      <c r="P28" s="45"/>
      <c r="Q28" s="45"/>
      <c r="R28" s="46"/>
      <c r="S28" s="47"/>
      <c r="T28" s="48"/>
      <c r="U28" s="269" t="str">
        <f t="shared" si="2"/>
        <v/>
      </c>
      <c r="V28" s="348" t="str">
        <f>IF(Z28="Incomplete","Incomplete",IF(X28=$AB$26,"",MIN(R28*U28,R28*AA28)))</f>
        <v/>
      </c>
      <c r="W28" s="348"/>
      <c r="X28" s="49" t="str">
        <f t="shared" si="3"/>
        <v>FALSE,FALSE,FALSE,FALSE</v>
      </c>
      <c r="Y28" s="49" t="str">
        <f t="shared" si="4"/>
        <v>MeasureSize Category</v>
      </c>
      <c r="Z28" s="38" t="str">
        <f t="shared" si="7"/>
        <v/>
      </c>
      <c r="AA28" s="50">
        <f t="shared" si="6"/>
        <v>0</v>
      </c>
      <c r="AB28" s="12" t="s">
        <v>69</v>
      </c>
      <c r="AC28" s="60" t="str">
        <f>AB11</f>
        <v>Refrigerant Charge (RCA)</v>
      </c>
      <c r="AD28" s="60"/>
      <c r="AE28" s="61">
        <f t="shared" ref="AE28:AE29" si="8">ROUND($AF$24*AG28*$AF$23,2)</f>
        <v>60</v>
      </c>
      <c r="AF28" s="62"/>
      <c r="AG28" s="63">
        <v>20</v>
      </c>
      <c r="AH28" s="12">
        <v>2212796501</v>
      </c>
      <c r="AI28" s="12" t="s">
        <v>70</v>
      </c>
      <c r="AJ28" s="12">
        <v>6.4000706000000004E-2</v>
      </c>
      <c r="AK28" s="12">
        <v>272.06499509999998</v>
      </c>
      <c r="AL28" s="12">
        <v>0</v>
      </c>
      <c r="AM28" s="12">
        <v>0</v>
      </c>
      <c r="AN28" s="267">
        <v>50.29</v>
      </c>
      <c r="AO28" s="267">
        <v>20.6</v>
      </c>
      <c r="AP28" s="12">
        <v>1.7</v>
      </c>
      <c r="AQ28" s="32"/>
      <c r="AR28" s="32"/>
      <c r="AS28" s="32"/>
      <c r="AT28" s="32"/>
      <c r="AU28" s="32"/>
    </row>
    <row r="29" spans="1:55" s="12" customFormat="1" ht="17.399999999999999" customHeight="1">
      <c r="A29" s="342" t="s">
        <v>50</v>
      </c>
      <c r="B29" s="343"/>
      <c r="C29" s="343"/>
      <c r="D29" s="343"/>
      <c r="E29" s="343"/>
      <c r="F29" s="344"/>
      <c r="G29" s="345"/>
      <c r="H29" s="346"/>
      <c r="I29" s="346"/>
      <c r="J29" s="346"/>
      <c r="K29" s="347"/>
      <c r="L29" s="44" t="b">
        <v>0</v>
      </c>
      <c r="M29" s="44" t="b">
        <v>0</v>
      </c>
      <c r="N29" s="44" t="b">
        <v>0</v>
      </c>
      <c r="O29" s="44" t="b">
        <v>0</v>
      </c>
      <c r="P29" s="45"/>
      <c r="Q29" s="45"/>
      <c r="R29" s="46"/>
      <c r="S29" s="47"/>
      <c r="T29" s="48"/>
      <c r="U29" s="269" t="str">
        <f t="shared" si="2"/>
        <v/>
      </c>
      <c r="V29" s="348" t="str">
        <f t="shared" si="5"/>
        <v/>
      </c>
      <c r="W29" s="348"/>
      <c r="X29" s="49" t="str">
        <f t="shared" si="3"/>
        <v>FALSE,FALSE,FALSE,FALSE</v>
      </c>
      <c r="Y29" s="49" t="str">
        <f t="shared" si="4"/>
        <v>MeasureSize Category</v>
      </c>
      <c r="Z29" s="38" t="str">
        <f t="shared" si="7"/>
        <v/>
      </c>
      <c r="AA29" s="50">
        <f t="shared" si="6"/>
        <v>0</v>
      </c>
      <c r="AB29" s="12" t="s">
        <v>71</v>
      </c>
      <c r="AC29" s="60" t="str">
        <f>AB12</f>
        <v>Advanced Diagnostic Tune Up (CC+RCA)</v>
      </c>
      <c r="AD29" s="60"/>
      <c r="AE29" s="61">
        <f t="shared" si="8"/>
        <v>120</v>
      </c>
      <c r="AF29" s="62"/>
      <c r="AG29" s="63">
        <v>40</v>
      </c>
      <c r="AH29" s="12">
        <v>2212796498</v>
      </c>
      <c r="AI29" s="12" t="s">
        <v>72</v>
      </c>
      <c r="AJ29" s="12">
        <v>0.11192540500000001</v>
      </c>
      <c r="AK29" s="12">
        <v>475.7913896</v>
      </c>
      <c r="AL29" s="12">
        <v>24.71956278</v>
      </c>
      <c r="AM29" s="12">
        <v>0</v>
      </c>
      <c r="AN29" s="267">
        <v>87.95</v>
      </c>
      <c r="AO29" s="267">
        <v>31</v>
      </c>
      <c r="AP29" s="12">
        <v>1.5</v>
      </c>
      <c r="AQ29" s="32"/>
      <c r="AR29" s="32"/>
      <c r="AS29" s="32"/>
      <c r="AT29" s="32"/>
      <c r="AU29" s="32"/>
    </row>
    <row r="30" spans="1:55" s="12" customFormat="1" ht="17.399999999999999" customHeight="1">
      <c r="A30" s="342" t="s">
        <v>50</v>
      </c>
      <c r="B30" s="343"/>
      <c r="C30" s="343"/>
      <c r="D30" s="343"/>
      <c r="E30" s="343"/>
      <c r="F30" s="344"/>
      <c r="G30" s="345"/>
      <c r="H30" s="346"/>
      <c r="I30" s="346"/>
      <c r="J30" s="346"/>
      <c r="K30" s="347"/>
      <c r="L30" s="44" t="b">
        <v>0</v>
      </c>
      <c r="M30" s="44" t="b">
        <v>0</v>
      </c>
      <c r="N30" s="44" t="b">
        <v>0</v>
      </c>
      <c r="O30" s="44" t="b">
        <v>0</v>
      </c>
      <c r="P30" s="45"/>
      <c r="Q30" s="45"/>
      <c r="R30" s="46"/>
      <c r="S30" s="47"/>
      <c r="T30" s="48"/>
      <c r="U30" s="269" t="str">
        <f t="shared" si="2"/>
        <v/>
      </c>
      <c r="V30" s="348" t="str">
        <f t="shared" si="5"/>
        <v/>
      </c>
      <c r="W30" s="348"/>
      <c r="X30" s="49" t="str">
        <f t="shared" si="3"/>
        <v>FALSE,FALSE,FALSE,FALSE</v>
      </c>
      <c r="Y30" s="49" t="str">
        <f t="shared" si="4"/>
        <v>MeasureSize Category</v>
      </c>
      <c r="Z30" s="38" t="str">
        <f t="shared" si="7"/>
        <v/>
      </c>
      <c r="AA30" s="50">
        <f t="shared" si="6"/>
        <v>0</v>
      </c>
      <c r="AB30" s="12" t="s">
        <v>73</v>
      </c>
      <c r="AC30" s="60" t="str">
        <f>AB13</f>
        <v>Economizer Repair (ECON)</v>
      </c>
      <c r="AD30" s="60"/>
      <c r="AE30" s="256">
        <f>$AF$24*ROUNDDOWN(AG30,0)*$AF$23</f>
        <v>132</v>
      </c>
      <c r="AF30" s="62"/>
      <c r="AG30" s="63">
        <v>44.46</v>
      </c>
      <c r="AH30" s="12">
        <v>2212796499</v>
      </c>
      <c r="AI30" s="12" t="s">
        <v>74</v>
      </c>
      <c r="AJ30" s="12">
        <v>7.5830220000000004E-2</v>
      </c>
      <c r="AK30" s="12">
        <v>322.35189000000003</v>
      </c>
      <c r="AL30" s="12">
        <v>44.460167929999997</v>
      </c>
      <c r="AM30" s="12">
        <v>0</v>
      </c>
      <c r="AN30" s="267">
        <v>59.59</v>
      </c>
      <c r="AO30" s="267">
        <v>3.64</v>
      </c>
      <c r="AP30" s="12">
        <v>1.1000000000000001</v>
      </c>
      <c r="AQ30" s="32"/>
      <c r="AR30" s="32"/>
      <c r="AS30" s="32"/>
      <c r="AT30" s="32"/>
      <c r="AU30" s="32"/>
    </row>
    <row r="31" spans="1:55" s="12" customFormat="1" ht="17.399999999999999" customHeight="1">
      <c r="A31" s="342" t="s">
        <v>50</v>
      </c>
      <c r="B31" s="343"/>
      <c r="C31" s="343"/>
      <c r="D31" s="343"/>
      <c r="E31" s="343"/>
      <c r="F31" s="344"/>
      <c r="G31" s="345"/>
      <c r="H31" s="346"/>
      <c r="I31" s="346"/>
      <c r="J31" s="346"/>
      <c r="K31" s="347"/>
      <c r="L31" s="44" t="b">
        <v>0</v>
      </c>
      <c r="M31" s="44" t="b">
        <v>0</v>
      </c>
      <c r="N31" s="44" t="b">
        <v>0</v>
      </c>
      <c r="O31" s="44" t="b">
        <v>0</v>
      </c>
      <c r="P31" s="45"/>
      <c r="Q31" s="45"/>
      <c r="R31" s="46"/>
      <c r="S31" s="47"/>
      <c r="T31" s="48"/>
      <c r="U31" s="269" t="str">
        <f t="shared" si="2"/>
        <v/>
      </c>
      <c r="V31" s="348" t="str">
        <f t="shared" si="5"/>
        <v/>
      </c>
      <c r="W31" s="348"/>
      <c r="X31" s="49" t="str">
        <f t="shared" si="3"/>
        <v>FALSE,FALSE,FALSE,FALSE</v>
      </c>
      <c r="Y31" s="49" t="str">
        <f t="shared" si="4"/>
        <v>MeasureSize Category</v>
      </c>
      <c r="Z31" s="38" t="str">
        <f t="shared" si="7"/>
        <v/>
      </c>
      <c r="AA31" s="50">
        <f t="shared" si="6"/>
        <v>0</v>
      </c>
      <c r="AB31" s="12" t="s">
        <v>75</v>
      </c>
      <c r="AC31" s="60" t="str">
        <f>AB14</f>
        <v>Duct Test and Repair (DTR)</v>
      </c>
      <c r="AD31" s="60"/>
      <c r="AE31" s="257">
        <f>IF(AF23=0.6,468,$AF$24*ROUNDDOWN(AG31,0)*$AF$23)</f>
        <v>468</v>
      </c>
      <c r="AF31" s="62"/>
      <c r="AG31" s="63">
        <v>157.33000000000001</v>
      </c>
      <c r="AH31" s="12">
        <v>2212796500</v>
      </c>
      <c r="AI31" s="12" t="s">
        <v>76</v>
      </c>
      <c r="AJ31" s="12">
        <v>4.4204148999999998E-2</v>
      </c>
      <c r="AK31" s="12">
        <v>187.91045099999999</v>
      </c>
      <c r="AL31" s="12">
        <v>157.33000000000001</v>
      </c>
      <c r="AM31" s="12">
        <v>0</v>
      </c>
      <c r="AN31" s="267">
        <v>98.09</v>
      </c>
      <c r="AO31" s="267">
        <v>-65.94</v>
      </c>
      <c r="AP31" s="12">
        <v>0.6</v>
      </c>
      <c r="AQ31" s="64"/>
      <c r="AR31" s="65"/>
      <c r="AS31" s="65"/>
      <c r="AT31" s="64"/>
      <c r="AU31" s="64"/>
      <c r="AV31" s="36"/>
      <c r="AW31" s="36"/>
      <c r="AX31" s="64"/>
      <c r="AY31" s="64"/>
      <c r="AZ31" s="64"/>
      <c r="BA31" s="64"/>
      <c r="BB31" s="64"/>
      <c r="BC31" s="31"/>
    </row>
    <row r="32" spans="1:55" s="12" customFormat="1" ht="17.399999999999999" customHeight="1">
      <c r="A32" s="342" t="s">
        <v>50</v>
      </c>
      <c r="B32" s="343"/>
      <c r="C32" s="343"/>
      <c r="D32" s="343"/>
      <c r="E32" s="343"/>
      <c r="F32" s="344"/>
      <c r="G32" s="345"/>
      <c r="H32" s="346"/>
      <c r="I32" s="346"/>
      <c r="J32" s="346"/>
      <c r="K32" s="347"/>
      <c r="L32" s="44" t="b">
        <v>0</v>
      </c>
      <c r="M32" s="44" t="b">
        <v>0</v>
      </c>
      <c r="N32" s="44" t="b">
        <v>0</v>
      </c>
      <c r="O32" s="44" t="b">
        <v>0</v>
      </c>
      <c r="P32" s="45"/>
      <c r="Q32" s="45"/>
      <c r="R32" s="46"/>
      <c r="S32" s="47"/>
      <c r="T32" s="48"/>
      <c r="U32" s="269" t="str">
        <f t="shared" si="2"/>
        <v/>
      </c>
      <c r="V32" s="348" t="str">
        <f t="shared" si="5"/>
        <v/>
      </c>
      <c r="W32" s="348"/>
      <c r="X32" s="49" t="str">
        <f t="shared" si="3"/>
        <v>FALSE,FALSE,FALSE,FALSE</v>
      </c>
      <c r="Y32" s="49" t="str">
        <f t="shared" si="4"/>
        <v>MeasureSize Category</v>
      </c>
      <c r="Z32" s="38" t="str">
        <f t="shared" si="7"/>
        <v/>
      </c>
      <c r="AA32" s="50">
        <f t="shared" si="6"/>
        <v>0</v>
      </c>
      <c r="AB32" s="12" t="s">
        <v>77</v>
      </c>
      <c r="AC32" s="60" t="str">
        <f>_xlfn.CONCAT(AC27,AC30)</f>
        <v>Coil Clean (CC)Economizer Repair (ECON)</v>
      </c>
      <c r="AD32" s="60"/>
      <c r="AE32" s="66">
        <f>AE27+AE30</f>
        <v>192</v>
      </c>
      <c r="AF32" s="62"/>
      <c r="AG32" s="66">
        <f t="shared" ref="AG32" si="9">AG27+AG30</f>
        <v>64.460000000000008</v>
      </c>
      <c r="AH32" s="12">
        <v>2212796509</v>
      </c>
      <c r="AI32" s="12" t="s">
        <v>78</v>
      </c>
      <c r="AJ32" s="12">
        <v>5.5600816999999997E-2</v>
      </c>
      <c r="AK32" s="12">
        <v>236.3573318</v>
      </c>
      <c r="AL32" s="12">
        <v>0</v>
      </c>
      <c r="AM32" s="174">
        <v>0</v>
      </c>
      <c r="AN32" s="267">
        <v>43.69</v>
      </c>
      <c r="AO32" s="267">
        <v>15.27</v>
      </c>
      <c r="AP32" s="12">
        <v>1.5</v>
      </c>
      <c r="AQ32" s="64"/>
      <c r="AR32" s="65"/>
      <c r="AS32" s="65"/>
      <c r="AT32" s="64"/>
      <c r="AU32" s="64"/>
      <c r="AV32" s="36"/>
      <c r="AW32" s="36"/>
      <c r="AX32" s="64"/>
      <c r="AY32" s="64"/>
      <c r="AZ32" s="64"/>
      <c r="BA32" s="64"/>
      <c r="BB32" s="64"/>
      <c r="BC32" s="31"/>
    </row>
    <row r="33" spans="1:55" s="12" customFormat="1" ht="17.399999999999999" customHeight="1">
      <c r="A33" s="342" t="s">
        <v>50</v>
      </c>
      <c r="B33" s="343"/>
      <c r="C33" s="343"/>
      <c r="D33" s="343"/>
      <c r="E33" s="343"/>
      <c r="F33" s="344"/>
      <c r="G33" s="345"/>
      <c r="H33" s="346"/>
      <c r="I33" s="346"/>
      <c r="J33" s="346"/>
      <c r="K33" s="347"/>
      <c r="L33" s="44" t="b">
        <v>0</v>
      </c>
      <c r="M33" s="44" t="b">
        <v>0</v>
      </c>
      <c r="N33" s="44" t="b">
        <v>0</v>
      </c>
      <c r="O33" s="44" t="b">
        <v>0</v>
      </c>
      <c r="P33" s="45"/>
      <c r="Q33" s="45"/>
      <c r="R33" s="46"/>
      <c r="S33" s="47"/>
      <c r="T33" s="48"/>
      <c r="U33" s="269" t="str">
        <f t="shared" si="2"/>
        <v/>
      </c>
      <c r="V33" s="348" t="str">
        <f t="shared" si="5"/>
        <v/>
      </c>
      <c r="W33" s="348"/>
      <c r="X33" s="49" t="str">
        <f t="shared" si="3"/>
        <v>FALSE,FALSE,FALSE,FALSE</v>
      </c>
      <c r="Y33" s="49" t="str">
        <f t="shared" si="4"/>
        <v>MeasureSize Category</v>
      </c>
      <c r="Z33" s="38" t="str">
        <f t="shared" si="7"/>
        <v/>
      </c>
      <c r="AA33" s="50">
        <f t="shared" si="6"/>
        <v>0</v>
      </c>
      <c r="AB33" s="12" t="s">
        <v>79</v>
      </c>
      <c r="AC33" s="60" t="str">
        <f>_xlfn.CONCAT(AC27,AC31)</f>
        <v>Coil Clean (CC)Duct Test and Repair (DTR)</v>
      </c>
      <c r="AD33" s="60"/>
      <c r="AE33" s="66">
        <f>AE27+AE31</f>
        <v>528</v>
      </c>
      <c r="AF33" s="62"/>
      <c r="AG33" s="66">
        <f t="shared" ref="AG33" si="10">AG27+AG31</f>
        <v>177.33</v>
      </c>
      <c r="AH33" s="12">
        <v>2212796508</v>
      </c>
      <c r="AI33" s="12" t="s">
        <v>80</v>
      </c>
      <c r="AJ33" s="12">
        <v>7.4251724000000005E-2</v>
      </c>
      <c r="AK33" s="12">
        <v>315.6417533</v>
      </c>
      <c r="AL33" s="12">
        <v>0</v>
      </c>
      <c r="AM33" s="174">
        <v>0</v>
      </c>
      <c r="AN33" s="267">
        <v>58.35</v>
      </c>
      <c r="AO33" s="267">
        <v>27.1</v>
      </c>
      <c r="AP33" s="12">
        <v>1.9</v>
      </c>
      <c r="AQ33" s="64"/>
      <c r="AR33" s="64"/>
      <c r="AS33" s="64"/>
      <c r="AT33" s="64"/>
      <c r="AU33" s="64"/>
      <c r="AV33" s="64"/>
      <c r="AW33" s="64"/>
      <c r="AX33" s="64"/>
      <c r="AY33" s="64"/>
      <c r="AZ33" s="64"/>
      <c r="BA33" s="64"/>
      <c r="BB33" s="64"/>
      <c r="BC33" s="31"/>
    </row>
    <row r="34" spans="1:55" s="12" customFormat="1" ht="17.399999999999999" customHeight="1">
      <c r="A34" s="342" t="s">
        <v>50</v>
      </c>
      <c r="B34" s="343"/>
      <c r="C34" s="343"/>
      <c r="D34" s="343"/>
      <c r="E34" s="343"/>
      <c r="F34" s="344"/>
      <c r="G34" s="345"/>
      <c r="H34" s="346"/>
      <c r="I34" s="346"/>
      <c r="J34" s="346"/>
      <c r="K34" s="347"/>
      <c r="L34" s="44" t="b">
        <v>0</v>
      </c>
      <c r="M34" s="44" t="b">
        <v>0</v>
      </c>
      <c r="N34" s="44" t="b">
        <v>0</v>
      </c>
      <c r="O34" s="44" t="b">
        <v>0</v>
      </c>
      <c r="P34" s="45"/>
      <c r="Q34" s="45"/>
      <c r="R34" s="46"/>
      <c r="S34" s="47"/>
      <c r="T34" s="67"/>
      <c r="U34" s="269" t="str">
        <f t="shared" si="2"/>
        <v/>
      </c>
      <c r="V34" s="348" t="str">
        <f t="shared" si="5"/>
        <v/>
      </c>
      <c r="W34" s="348"/>
      <c r="X34" s="49" t="str">
        <f t="shared" si="3"/>
        <v>FALSE,FALSE,FALSE,FALSE</v>
      </c>
      <c r="Y34" s="49" t="str">
        <f t="shared" si="4"/>
        <v>MeasureSize Category</v>
      </c>
      <c r="Z34" s="38" t="str">
        <f t="shared" si="7"/>
        <v/>
      </c>
      <c r="AA34" s="50">
        <f t="shared" si="6"/>
        <v>0</v>
      </c>
      <c r="AB34" s="12" t="s">
        <v>81</v>
      </c>
      <c r="AC34" s="60" t="str">
        <f>_xlfn.CONCAT(AC27,AC30,AC31)</f>
        <v>Coil Clean (CC)Economizer Repair (ECON)Duct Test and Repair (DTR)</v>
      </c>
      <c r="AD34" s="60"/>
      <c r="AE34" s="66">
        <f>AE27+AE30+AE31</f>
        <v>660</v>
      </c>
      <c r="AF34" s="62"/>
      <c r="AG34" s="66">
        <f t="shared" ref="AG34" si="11">AG27+AG30+AG31</f>
        <v>221.79000000000002</v>
      </c>
      <c r="AH34" s="12">
        <v>2212796505</v>
      </c>
      <c r="AI34" s="12" t="s">
        <v>82</v>
      </c>
      <c r="AJ34" s="12">
        <v>0.12985254099999999</v>
      </c>
      <c r="AK34" s="12">
        <v>551.9990851</v>
      </c>
      <c r="AL34" s="12">
        <v>24.71956278</v>
      </c>
      <c r="AM34" s="174">
        <v>0</v>
      </c>
      <c r="AN34" s="267">
        <v>102.04</v>
      </c>
      <c r="AO34" s="267">
        <v>42.37</v>
      </c>
      <c r="AP34" s="12">
        <v>1.7</v>
      </c>
      <c r="AQ34" s="68"/>
      <c r="AR34" s="68"/>
      <c r="AS34" s="68"/>
      <c r="AT34" s="68"/>
      <c r="AU34" s="68"/>
      <c r="AV34" s="68"/>
      <c r="AW34" s="68"/>
      <c r="AX34" s="69"/>
      <c r="AY34" s="41"/>
      <c r="AZ34" s="41"/>
      <c r="BA34" s="41"/>
      <c r="BB34" s="41"/>
      <c r="BC34" s="31"/>
    </row>
    <row r="35" spans="1:55" s="12" customFormat="1" ht="15.75" customHeight="1" thickBot="1">
      <c r="A35" s="349"/>
      <c r="B35" s="350"/>
      <c r="C35" s="350"/>
      <c r="D35" s="350"/>
      <c r="E35" s="350"/>
      <c r="F35" s="350"/>
      <c r="G35" s="350"/>
      <c r="H35" s="350"/>
      <c r="I35" s="350"/>
      <c r="J35" s="350"/>
      <c r="K35" s="70"/>
      <c r="L35" s="70"/>
      <c r="M35" s="70"/>
      <c r="N35" s="70"/>
      <c r="O35" s="70"/>
      <c r="P35" s="70"/>
      <c r="Q35" s="70"/>
      <c r="R35" s="70"/>
      <c r="S35" s="71"/>
      <c r="T35" s="72"/>
      <c r="U35" s="270"/>
      <c r="V35" s="270"/>
      <c r="W35" s="271"/>
      <c r="X35" s="31"/>
      <c r="Y35" s="31"/>
      <c r="Z35" s="32"/>
      <c r="AA35" s="32"/>
      <c r="AB35" s="12" t="s">
        <v>83</v>
      </c>
      <c r="AC35" s="60" t="str">
        <f>_xlfn.CONCAT(AC28,AC30)</f>
        <v>Refrigerant Charge (RCA)Economizer Repair (ECON)</v>
      </c>
      <c r="AD35" s="60"/>
      <c r="AE35" s="66">
        <f>AE28+AE30</f>
        <v>192</v>
      </c>
      <c r="AF35" s="62"/>
      <c r="AG35" s="66">
        <f t="shared" ref="AG35" si="12">AG28+AG30</f>
        <v>64.460000000000008</v>
      </c>
      <c r="AH35" s="12">
        <v>2212796506</v>
      </c>
      <c r="AI35" s="12" t="s">
        <v>84</v>
      </c>
      <c r="AJ35" s="12">
        <v>8.7975975999999997E-2</v>
      </c>
      <c r="AK35" s="12">
        <v>373.98311999999999</v>
      </c>
      <c r="AL35" s="12">
        <v>44.460167929999997</v>
      </c>
      <c r="AM35" s="174">
        <v>0</v>
      </c>
      <c r="AN35" s="267">
        <v>69.13</v>
      </c>
      <c r="AO35" s="267">
        <v>11.35</v>
      </c>
      <c r="AP35" s="12">
        <v>1.2</v>
      </c>
      <c r="AQ35" s="73"/>
      <c r="AR35" s="73"/>
      <c r="AS35" s="73"/>
      <c r="AT35" s="73"/>
      <c r="AU35" s="73"/>
      <c r="AV35" s="73"/>
      <c r="AW35" s="73"/>
      <c r="AX35" s="74"/>
      <c r="AY35" s="75"/>
      <c r="AZ35" s="74"/>
      <c r="BA35" s="64"/>
      <c r="BB35" s="64"/>
      <c r="BC35" s="31"/>
    </row>
    <row r="36" spans="1:55" s="12" customFormat="1" ht="15.75" customHeight="1" thickBot="1">
      <c r="A36" s="351" t="s">
        <v>85</v>
      </c>
      <c r="B36" s="352"/>
      <c r="C36" s="352"/>
      <c r="D36" s="352"/>
      <c r="E36" s="352"/>
      <c r="F36" s="352"/>
      <c r="G36" s="352"/>
      <c r="H36" s="352"/>
      <c r="I36" s="352"/>
      <c r="J36" s="353"/>
      <c r="K36" s="76"/>
      <c r="L36" s="76"/>
      <c r="M36" s="76"/>
      <c r="N36" s="76"/>
      <c r="O36" s="76"/>
      <c r="P36" s="76"/>
      <c r="Q36" s="76"/>
      <c r="R36" s="76"/>
      <c r="S36" s="77"/>
      <c r="T36" s="78"/>
      <c r="U36" s="272" t="s">
        <v>86</v>
      </c>
      <c r="V36" s="357">
        <f>SUM(V19:V34)</f>
        <v>0</v>
      </c>
      <c r="W36" s="358"/>
      <c r="X36" s="31"/>
      <c r="Y36" s="31"/>
      <c r="Z36" s="32"/>
      <c r="AA36" s="32"/>
      <c r="AB36" s="12" t="s">
        <v>87</v>
      </c>
      <c r="AC36" s="60" t="str">
        <f>_xlfn.CONCAT(AC28,AC31)</f>
        <v>Refrigerant Charge (RCA)Duct Test and Repair (DTR)</v>
      </c>
      <c r="AD36" s="60"/>
      <c r="AE36" s="66">
        <f>AE28+AE31</f>
        <v>528</v>
      </c>
      <c r="AF36" s="62"/>
      <c r="AG36" s="66">
        <f t="shared" ref="AG36" si="13">AG28+AG31</f>
        <v>177.33</v>
      </c>
      <c r="AH36" s="12">
        <v>2212796507</v>
      </c>
      <c r="AI36" s="12" t="s">
        <v>88</v>
      </c>
      <c r="AJ36" s="12">
        <v>0.100125882</v>
      </c>
      <c r="AK36" s="12">
        <v>425.63198920000002</v>
      </c>
      <c r="AL36" s="12">
        <v>157.33000000000001</v>
      </c>
      <c r="AM36" s="174">
        <v>0</v>
      </c>
      <c r="AN36" s="267">
        <v>222.18</v>
      </c>
      <c r="AO36" s="267">
        <v>49.68</v>
      </c>
      <c r="AP36" s="12">
        <v>1.3</v>
      </c>
      <c r="AQ36" s="73"/>
      <c r="AR36" s="73"/>
      <c r="AS36" s="73"/>
      <c r="AT36" s="73"/>
      <c r="AU36" s="73"/>
      <c r="AV36" s="73"/>
      <c r="AW36" s="73"/>
      <c r="AX36" s="74"/>
      <c r="AY36" s="75"/>
      <c r="AZ36" s="74"/>
      <c r="BA36" s="64"/>
      <c r="BB36" s="64"/>
      <c r="BC36" s="31"/>
    </row>
    <row r="37" spans="1:55" s="12" customFormat="1">
      <c r="A37" s="354"/>
      <c r="B37" s="355"/>
      <c r="C37" s="355"/>
      <c r="D37" s="355"/>
      <c r="E37" s="355"/>
      <c r="F37" s="355"/>
      <c r="G37" s="355"/>
      <c r="H37" s="355"/>
      <c r="I37" s="355"/>
      <c r="J37" s="356"/>
      <c r="K37" s="76"/>
      <c r="L37" s="76"/>
      <c r="M37" s="76"/>
      <c r="N37" s="76"/>
      <c r="O37" s="76"/>
      <c r="P37" s="76"/>
      <c r="Q37" s="76"/>
      <c r="R37" s="76"/>
      <c r="S37" s="77"/>
      <c r="T37" s="77"/>
      <c r="U37" s="79"/>
      <c r="V37" s="79"/>
      <c r="W37" s="259" t="str">
        <f>"Rebates cannot exceed "&amp;AF23*100&amp;"% of the incremental measure cost."</f>
        <v>Rebates cannot exceed 60% of the incremental measure cost.</v>
      </c>
      <c r="X37" s="31"/>
      <c r="Y37" s="31"/>
      <c r="Z37" s="32"/>
      <c r="AA37" s="32"/>
      <c r="AB37" s="12" t="s">
        <v>89</v>
      </c>
      <c r="AC37" s="60" t="str">
        <f>_xlfn.CONCAT(AC28,AC30,AC31)</f>
        <v>Refrigerant Charge (RCA)Economizer Repair (ECON)Duct Test and Repair (DTR)</v>
      </c>
      <c r="AD37" s="60"/>
      <c r="AE37" s="66">
        <f>AE28+AE30+AE31</f>
        <v>660</v>
      </c>
      <c r="AF37" s="62"/>
      <c r="AG37" s="66">
        <f t="shared" ref="AG37" si="14">AG28+AG30+AG31</f>
        <v>221.79000000000002</v>
      </c>
      <c r="AH37" s="35"/>
      <c r="AK37" s="73"/>
      <c r="AL37" s="73"/>
      <c r="AM37" s="73"/>
      <c r="AN37" s="73"/>
      <c r="AO37" s="73"/>
      <c r="AP37" s="73"/>
      <c r="AQ37" s="73"/>
      <c r="AR37" s="73"/>
      <c r="AS37" s="73"/>
      <c r="AT37" s="73"/>
      <c r="AU37" s="73"/>
      <c r="AV37" s="73"/>
      <c r="AW37" s="73"/>
      <c r="AX37" s="74"/>
      <c r="AY37" s="75"/>
      <c r="AZ37" s="74"/>
      <c r="BA37" s="64"/>
      <c r="BB37" s="64"/>
      <c r="BC37" s="31"/>
    </row>
    <row r="38" spans="1:55" s="12" customFormat="1" ht="12" customHeight="1" thickBot="1">
      <c r="A38" s="81"/>
      <c r="B38" s="27"/>
      <c r="C38" s="82"/>
      <c r="D38" s="83"/>
      <c r="E38" s="83"/>
      <c r="F38" s="77"/>
      <c r="G38" s="77"/>
      <c r="H38" s="77"/>
      <c r="I38" s="77"/>
      <c r="J38" s="77"/>
      <c r="K38" s="77"/>
      <c r="L38" s="77"/>
      <c r="M38" s="77"/>
      <c r="N38" s="77"/>
      <c r="O38" s="77"/>
      <c r="P38" s="77"/>
      <c r="Q38" s="77"/>
      <c r="R38" s="77"/>
      <c r="S38" s="77"/>
      <c r="T38" s="77"/>
      <c r="U38" s="79"/>
      <c r="V38" s="79"/>
      <c r="W38" s="80"/>
      <c r="X38" s="31"/>
      <c r="Y38" s="31"/>
      <c r="Z38" s="84"/>
      <c r="AA38" s="84"/>
      <c r="AB38" s="12" t="s">
        <v>90</v>
      </c>
      <c r="AC38" s="60" t="s">
        <v>91</v>
      </c>
      <c r="AD38" s="60"/>
      <c r="AE38" s="66">
        <f>AE29+AE30</f>
        <v>252</v>
      </c>
      <c r="AF38" s="62"/>
      <c r="AG38" s="66">
        <f>AG29+AG30</f>
        <v>84.460000000000008</v>
      </c>
      <c r="AQ38" s="73"/>
      <c r="AR38" s="73"/>
      <c r="AS38" s="73"/>
      <c r="AT38" s="73"/>
      <c r="AU38" s="73"/>
      <c r="AV38" s="73"/>
      <c r="AW38" s="73"/>
      <c r="AX38" s="74"/>
      <c r="AY38" s="75"/>
      <c r="AZ38" s="74"/>
      <c r="BA38" s="64"/>
      <c r="BB38" s="64"/>
      <c r="BC38" s="31"/>
    </row>
    <row r="39" spans="1:55" s="12" customFormat="1" ht="16.5" customHeight="1">
      <c r="A39" s="335" t="s">
        <v>92</v>
      </c>
      <c r="B39" s="336"/>
      <c r="C39" s="336"/>
      <c r="D39" s="336"/>
      <c r="E39" s="336"/>
      <c r="F39" s="336"/>
      <c r="G39" s="336"/>
      <c r="H39" s="336"/>
      <c r="I39" s="336"/>
      <c r="J39" s="336"/>
      <c r="K39" s="336"/>
      <c r="L39" s="336"/>
      <c r="M39" s="336"/>
      <c r="N39" s="336"/>
      <c r="O39" s="336"/>
      <c r="P39" s="336"/>
      <c r="Q39" s="336"/>
      <c r="R39" s="336"/>
      <c r="S39" s="336"/>
      <c r="T39" s="336"/>
      <c r="U39" s="336"/>
      <c r="V39" s="336"/>
      <c r="W39" s="337"/>
      <c r="X39" s="85"/>
      <c r="Y39" s="85"/>
      <c r="Z39" s="84"/>
      <c r="AA39" s="84"/>
      <c r="AB39" s="12" t="s">
        <v>93</v>
      </c>
      <c r="AC39" s="60" t="s">
        <v>94</v>
      </c>
      <c r="AD39" s="60"/>
      <c r="AE39" s="86">
        <f>AE29+AE31</f>
        <v>588</v>
      </c>
      <c r="AF39" s="62"/>
      <c r="AG39" s="66">
        <f>AG29+AG31</f>
        <v>197.33</v>
      </c>
      <c r="AQ39" s="64"/>
      <c r="AR39" s="64"/>
      <c r="AS39" s="64"/>
      <c r="AT39" s="64"/>
      <c r="AU39" s="64"/>
      <c r="AV39" s="64"/>
      <c r="AW39" s="64"/>
      <c r="AX39" s="87"/>
      <c r="AY39" s="88"/>
      <c r="AZ39" s="74"/>
      <c r="BA39" s="89"/>
      <c r="BB39" s="64"/>
      <c r="BC39" s="31"/>
    </row>
    <row r="40" spans="1:55" s="12" customFormat="1">
      <c r="A40" s="90" t="s">
        <v>95</v>
      </c>
      <c r="B40" s="91"/>
      <c r="C40" s="92"/>
      <c r="D40" s="92"/>
      <c r="E40" s="92"/>
      <c r="F40" s="92"/>
      <c r="G40" s="92"/>
      <c r="H40" s="92"/>
      <c r="I40" s="93"/>
      <c r="J40" s="92"/>
      <c r="K40" s="92"/>
      <c r="L40" s="92"/>
      <c r="M40" s="92"/>
      <c r="N40" s="93"/>
      <c r="O40" s="92"/>
      <c r="P40" s="92"/>
      <c r="Q40" s="92"/>
      <c r="R40" s="92"/>
      <c r="S40" s="93"/>
      <c r="T40" s="92"/>
      <c r="U40" s="92"/>
      <c r="V40" s="92"/>
      <c r="W40" s="94"/>
      <c r="X40" s="85"/>
      <c r="Y40" s="85"/>
      <c r="Z40" s="84"/>
      <c r="AA40" s="84"/>
      <c r="AB40" s="12" t="s">
        <v>96</v>
      </c>
      <c r="AC40" s="60" t="s">
        <v>97</v>
      </c>
      <c r="AD40" s="60"/>
      <c r="AE40" s="86">
        <f>AE29+AE30+AE31</f>
        <v>720</v>
      </c>
      <c r="AF40" s="62"/>
      <c r="AG40" s="66">
        <f>AG29+AG30+AG31</f>
        <v>241.79000000000002</v>
      </c>
      <c r="AQ40" s="64"/>
      <c r="AR40" s="64"/>
      <c r="AS40" s="64"/>
      <c r="AT40" s="64"/>
      <c r="AU40" s="64"/>
      <c r="AV40" s="64"/>
      <c r="AW40" s="64"/>
      <c r="AX40" s="87"/>
      <c r="AY40" s="88"/>
      <c r="AZ40" s="74"/>
      <c r="BA40" s="89"/>
      <c r="BB40" s="64"/>
      <c r="BC40" s="31"/>
    </row>
    <row r="41" spans="1:55" s="12" customFormat="1">
      <c r="A41" s="95"/>
      <c r="B41" s="96"/>
      <c r="C41" s="97"/>
      <c r="D41" s="97"/>
      <c r="E41" s="97"/>
      <c r="F41" s="97"/>
      <c r="G41" s="97"/>
      <c r="H41" s="97"/>
      <c r="I41" s="98"/>
      <c r="J41" s="97"/>
      <c r="K41" s="97"/>
      <c r="L41" s="97"/>
      <c r="M41" s="97"/>
      <c r="N41" s="98"/>
      <c r="O41" s="97"/>
      <c r="P41" s="97"/>
      <c r="Q41" s="97"/>
      <c r="R41" s="97"/>
      <c r="S41" s="98"/>
      <c r="T41" s="97"/>
      <c r="U41" s="97"/>
      <c r="V41" s="97"/>
      <c r="W41" s="99"/>
      <c r="X41" s="85"/>
      <c r="Y41" s="85"/>
      <c r="Z41" s="84"/>
      <c r="AA41" s="84"/>
      <c r="AB41" s="12" t="s">
        <v>98</v>
      </c>
      <c r="AC41" s="60" t="str">
        <f>_xlfn.CONCAT(AC30,AC31)</f>
        <v>Economizer Repair (ECON)Duct Test and Repair (DTR)</v>
      </c>
      <c r="AD41" s="60"/>
      <c r="AE41" s="86">
        <f>AE30+AE31</f>
        <v>600</v>
      </c>
      <c r="AF41" s="62">
        <f t="shared" ref="AF41:AG41" si="15">AF30+AF31</f>
        <v>0</v>
      </c>
      <c r="AG41" s="66">
        <f t="shared" si="15"/>
        <v>201.79000000000002</v>
      </c>
      <c r="AQ41" s="85"/>
      <c r="AR41" s="85"/>
      <c r="AS41" s="85"/>
      <c r="AT41" s="85"/>
      <c r="AU41" s="85"/>
      <c r="AV41" s="85"/>
      <c r="AW41" s="85"/>
      <c r="AX41" s="85"/>
      <c r="AY41" s="85"/>
      <c r="AZ41" s="85"/>
      <c r="BA41" s="85"/>
      <c r="BB41" s="85"/>
      <c r="BC41" s="85"/>
    </row>
    <row r="42" spans="1:55" s="12" customFormat="1" ht="40.5" customHeight="1">
      <c r="A42" s="338" t="s">
        <v>270</v>
      </c>
      <c r="B42" s="326"/>
      <c r="C42" s="326"/>
      <c r="D42" s="326"/>
      <c r="E42" s="326"/>
      <c r="F42" s="326"/>
      <c r="G42" s="326"/>
      <c r="H42" s="326"/>
      <c r="I42" s="326"/>
      <c r="J42" s="326"/>
      <c r="K42" s="326"/>
      <c r="L42" s="326"/>
      <c r="M42" s="326"/>
      <c r="N42" s="326"/>
      <c r="O42" s="326"/>
      <c r="P42" s="326"/>
      <c r="Q42" s="326"/>
      <c r="R42" s="326"/>
      <c r="S42" s="326"/>
      <c r="T42" s="326"/>
      <c r="U42" s="326"/>
      <c r="V42" s="326"/>
      <c r="W42" s="327"/>
      <c r="X42" s="85"/>
      <c r="Y42" s="85"/>
      <c r="Z42" s="84"/>
      <c r="AA42" s="84"/>
      <c r="AQ42" s="85"/>
      <c r="AR42" s="85"/>
      <c r="AS42" s="85"/>
      <c r="AT42" s="85"/>
      <c r="AU42" s="85"/>
      <c r="AV42" s="85"/>
      <c r="AW42" s="85"/>
      <c r="AX42" s="85"/>
      <c r="AY42" s="85"/>
      <c r="AZ42" s="85"/>
      <c r="BA42" s="85"/>
      <c r="BB42" s="85"/>
      <c r="BC42" s="85"/>
    </row>
    <row r="43" spans="1:55" s="12" customFormat="1">
      <c r="A43" s="103"/>
      <c r="B43" s="104"/>
      <c r="C43" s="98"/>
      <c r="D43" s="98"/>
      <c r="E43" s="98"/>
      <c r="F43" s="98"/>
      <c r="G43" s="105"/>
      <c r="H43" s="105"/>
      <c r="I43" s="105"/>
      <c r="J43" s="105"/>
      <c r="K43" s="105"/>
      <c r="L43" s="106"/>
      <c r="M43" s="106"/>
      <c r="N43" s="106"/>
      <c r="O43" s="106"/>
      <c r="P43" s="106"/>
      <c r="Q43" s="106"/>
      <c r="R43" s="106"/>
      <c r="S43" s="106"/>
      <c r="T43" s="106"/>
      <c r="U43" s="106"/>
      <c r="V43" s="106"/>
      <c r="W43" s="107"/>
      <c r="X43" s="85"/>
      <c r="Y43" s="85"/>
      <c r="Z43" s="84"/>
      <c r="AA43" s="84"/>
      <c r="AQ43" s="85"/>
      <c r="AR43" s="85"/>
      <c r="AS43" s="85"/>
      <c r="AT43" s="85"/>
      <c r="AU43" s="85"/>
      <c r="AV43" s="85"/>
      <c r="AW43" s="85"/>
      <c r="AX43" s="85"/>
      <c r="AY43" s="85"/>
      <c r="AZ43" s="85"/>
      <c r="BA43" s="85"/>
      <c r="BB43" s="85"/>
      <c r="BC43" s="85"/>
    </row>
    <row r="44" spans="1:55" s="12" customFormat="1" ht="58.2" customHeight="1">
      <c r="A44" s="325" t="s">
        <v>281</v>
      </c>
      <c r="B44" s="326"/>
      <c r="C44" s="326"/>
      <c r="D44" s="326"/>
      <c r="E44" s="326"/>
      <c r="F44" s="326"/>
      <c r="G44" s="326"/>
      <c r="H44" s="326"/>
      <c r="I44" s="326"/>
      <c r="J44" s="326"/>
      <c r="K44" s="326"/>
      <c r="L44" s="326"/>
      <c r="M44" s="326"/>
      <c r="N44" s="326"/>
      <c r="O44" s="326"/>
      <c r="P44" s="326"/>
      <c r="Q44" s="326"/>
      <c r="R44" s="326"/>
      <c r="S44" s="326"/>
      <c r="T44" s="326"/>
      <c r="U44" s="326"/>
      <c r="V44" s="326"/>
      <c r="W44" s="327"/>
      <c r="X44" s="85"/>
      <c r="Y44" s="85"/>
      <c r="Z44" s="84"/>
      <c r="AA44" s="84"/>
      <c r="AQ44" s="85"/>
      <c r="AR44" s="85"/>
      <c r="AS44" s="85"/>
      <c r="AT44" s="85"/>
      <c r="AU44" s="85"/>
      <c r="AV44" s="85"/>
      <c r="AW44" s="85"/>
      <c r="AX44" s="85"/>
      <c r="AY44" s="85"/>
      <c r="AZ44" s="85"/>
      <c r="BA44" s="85"/>
      <c r="BB44" s="85"/>
      <c r="BC44" s="85"/>
    </row>
    <row r="45" spans="1:55" s="12" customFormat="1">
      <c r="A45" s="339"/>
      <c r="B45" s="340"/>
      <c r="C45" s="341"/>
      <c r="D45" s="341"/>
      <c r="E45" s="341"/>
      <c r="F45" s="341"/>
      <c r="G45" s="105"/>
      <c r="H45" s="105"/>
      <c r="I45" s="105"/>
      <c r="J45" s="105"/>
      <c r="K45" s="105"/>
      <c r="L45" s="106"/>
      <c r="M45" s="106"/>
      <c r="N45" s="106"/>
      <c r="O45" s="106"/>
      <c r="P45" s="106"/>
      <c r="Q45" s="106"/>
      <c r="R45" s="106"/>
      <c r="S45" s="106"/>
      <c r="T45" s="106"/>
      <c r="U45" s="106"/>
      <c r="V45" s="106"/>
      <c r="W45" s="107"/>
      <c r="X45" s="85"/>
      <c r="Y45" s="85"/>
      <c r="Z45" s="84"/>
      <c r="AA45" s="84"/>
      <c r="AQ45" s="85"/>
      <c r="AR45" s="85"/>
      <c r="AS45" s="85"/>
      <c r="AT45" s="85"/>
      <c r="AU45" s="85"/>
      <c r="AV45" s="85"/>
      <c r="AW45" s="85"/>
      <c r="AX45" s="85"/>
      <c r="AY45" s="85"/>
      <c r="AZ45" s="85"/>
      <c r="BA45" s="85"/>
      <c r="BB45" s="85"/>
      <c r="BC45" s="85"/>
    </row>
    <row r="46" spans="1:55" s="12" customFormat="1" ht="30.75" customHeight="1">
      <c r="A46" s="325" t="s">
        <v>271</v>
      </c>
      <c r="B46" s="326"/>
      <c r="C46" s="326"/>
      <c r="D46" s="326"/>
      <c r="E46" s="326"/>
      <c r="F46" s="326"/>
      <c r="G46" s="326"/>
      <c r="H46" s="326"/>
      <c r="I46" s="326"/>
      <c r="J46" s="326"/>
      <c r="K46" s="326"/>
      <c r="L46" s="326"/>
      <c r="M46" s="326"/>
      <c r="N46" s="326"/>
      <c r="O46" s="326"/>
      <c r="P46" s="326"/>
      <c r="Q46" s="326"/>
      <c r="R46" s="326"/>
      <c r="S46" s="326"/>
      <c r="T46" s="326"/>
      <c r="U46" s="326"/>
      <c r="V46" s="326"/>
      <c r="W46" s="327"/>
      <c r="X46" s="85"/>
      <c r="Y46" s="85"/>
      <c r="Z46" s="84"/>
      <c r="AA46" s="84"/>
      <c r="AQ46" s="85"/>
      <c r="AR46" s="85"/>
      <c r="AS46" s="85"/>
      <c r="AT46" s="85"/>
      <c r="AU46" s="85"/>
      <c r="AV46" s="85"/>
      <c r="AW46" s="85"/>
      <c r="AX46" s="85"/>
      <c r="AY46" s="85"/>
      <c r="AZ46" s="85"/>
      <c r="BA46" s="85"/>
      <c r="BB46" s="85"/>
      <c r="BC46" s="85"/>
    </row>
    <row r="47" spans="1:55" s="12" customFormat="1">
      <c r="A47" s="328" t="s">
        <v>99</v>
      </c>
      <c r="B47" s="329"/>
      <c r="C47" s="329"/>
      <c r="D47" s="329"/>
      <c r="E47" s="329"/>
      <c r="F47" s="329"/>
      <c r="G47" s="329"/>
      <c r="H47" s="329"/>
      <c r="I47" s="329"/>
      <c r="J47" s="329"/>
      <c r="K47" s="329"/>
      <c r="L47" s="329"/>
      <c r="M47" s="329"/>
      <c r="N47" s="329"/>
      <c r="O47" s="329"/>
      <c r="P47" s="329"/>
      <c r="Q47" s="329"/>
      <c r="R47" s="329"/>
      <c r="S47" s="329"/>
      <c r="T47" s="329"/>
      <c r="U47" s="329"/>
      <c r="V47" s="329"/>
      <c r="W47" s="330"/>
      <c r="X47" s="85"/>
      <c r="Y47" s="85"/>
      <c r="Z47" s="84"/>
      <c r="AA47" s="84"/>
      <c r="AQ47" s="85"/>
      <c r="AR47" s="85"/>
      <c r="AS47" s="85"/>
      <c r="AT47" s="85"/>
      <c r="AU47" s="85"/>
      <c r="AV47" s="85"/>
      <c r="AW47" s="85"/>
      <c r="AX47" s="85"/>
      <c r="AY47" s="85"/>
      <c r="AZ47" s="85"/>
      <c r="BA47" s="85"/>
      <c r="BB47" s="85"/>
      <c r="BC47" s="85"/>
    </row>
    <row r="48" spans="1:55" s="12" customFormat="1">
      <c r="A48" s="108"/>
      <c r="B48" s="331"/>
      <c r="C48" s="331"/>
      <c r="D48" s="101"/>
      <c r="E48" s="101"/>
      <c r="F48" s="332" t="s">
        <v>100</v>
      </c>
      <c r="G48" s="333"/>
      <c r="H48" s="333"/>
      <c r="I48" s="333"/>
      <c r="J48" s="334"/>
      <c r="K48" s="332" t="s">
        <v>101</v>
      </c>
      <c r="L48" s="333"/>
      <c r="M48" s="333"/>
      <c r="N48" s="333"/>
      <c r="O48" s="333"/>
      <c r="P48" s="333"/>
      <c r="Q48" s="333"/>
      <c r="R48" s="333"/>
      <c r="S48" s="333"/>
      <c r="T48" s="333"/>
      <c r="U48" s="334"/>
      <c r="V48" s="101"/>
      <c r="W48" s="102"/>
      <c r="X48" s="85"/>
      <c r="Y48" s="85"/>
      <c r="Z48" s="84"/>
      <c r="AA48" s="84"/>
      <c r="AQ48" s="85"/>
      <c r="AR48" s="85"/>
      <c r="AS48" s="85"/>
      <c r="AT48" s="85"/>
      <c r="AU48" s="85"/>
      <c r="AV48" s="85"/>
      <c r="AW48" s="85"/>
      <c r="AX48" s="85"/>
      <c r="AY48" s="85"/>
      <c r="AZ48" s="85"/>
      <c r="BA48" s="85"/>
      <c r="BB48" s="85"/>
      <c r="BC48" s="85"/>
    </row>
    <row r="49" spans="1:55" s="12" customFormat="1">
      <c r="A49" s="95"/>
      <c r="B49" s="96"/>
      <c r="C49" s="97"/>
      <c r="D49" s="97"/>
      <c r="E49" s="97"/>
      <c r="F49" s="313" t="s">
        <v>102</v>
      </c>
      <c r="G49" s="314"/>
      <c r="H49" s="314"/>
      <c r="I49" s="314"/>
      <c r="J49" s="315"/>
      <c r="K49" s="316" t="s">
        <v>103</v>
      </c>
      <c r="L49" s="317"/>
      <c r="M49" s="317"/>
      <c r="N49" s="317"/>
      <c r="O49" s="317"/>
      <c r="P49" s="317"/>
      <c r="Q49" s="317"/>
      <c r="R49" s="317"/>
      <c r="S49" s="317"/>
      <c r="T49" s="317"/>
      <c r="U49" s="318"/>
      <c r="V49" s="109"/>
      <c r="W49" s="110"/>
      <c r="X49" s="85"/>
      <c r="Y49" s="85"/>
      <c r="Z49" s="84"/>
      <c r="AA49" s="84"/>
      <c r="AQ49" s="85"/>
      <c r="AR49" s="85"/>
      <c r="AS49" s="85"/>
      <c r="AT49" s="85"/>
      <c r="AU49" s="85"/>
      <c r="AV49" s="85"/>
      <c r="AW49" s="85"/>
      <c r="AX49" s="85"/>
      <c r="AY49" s="85"/>
      <c r="AZ49" s="85"/>
      <c r="BA49" s="85"/>
      <c r="BB49" s="85"/>
      <c r="BC49" s="85"/>
    </row>
    <row r="50" spans="1:55" s="12" customFormat="1">
      <c r="A50" s="95"/>
      <c r="B50" s="96"/>
      <c r="C50" s="97"/>
      <c r="D50" s="97"/>
      <c r="E50" s="97"/>
      <c r="F50" s="313" t="s">
        <v>104</v>
      </c>
      <c r="G50" s="314"/>
      <c r="H50" s="314"/>
      <c r="I50" s="314"/>
      <c r="J50" s="315"/>
      <c r="K50" s="316" t="s">
        <v>105</v>
      </c>
      <c r="L50" s="317"/>
      <c r="M50" s="317"/>
      <c r="N50" s="317"/>
      <c r="O50" s="317"/>
      <c r="P50" s="317"/>
      <c r="Q50" s="317"/>
      <c r="R50" s="317"/>
      <c r="S50" s="317"/>
      <c r="T50" s="317"/>
      <c r="U50" s="318"/>
      <c r="V50" s="111"/>
      <c r="W50" s="112"/>
      <c r="X50" s="85"/>
      <c r="Y50" s="85"/>
      <c r="Z50" s="84"/>
      <c r="AA50" s="84"/>
      <c r="AL50" s="5"/>
      <c r="AM50" s="5"/>
      <c r="AN50" s="5"/>
      <c r="AO50" s="5"/>
      <c r="AP50" s="5"/>
      <c r="AQ50" s="85"/>
      <c r="AR50" s="85"/>
      <c r="AS50" s="85"/>
      <c r="AT50" s="85"/>
      <c r="AU50" s="85"/>
      <c r="AV50" s="85"/>
      <c r="AW50" s="85"/>
      <c r="AX50" s="85"/>
      <c r="AY50" s="85"/>
      <c r="AZ50" s="85"/>
      <c r="BA50" s="85"/>
      <c r="BB50" s="85"/>
      <c r="BC50" s="85"/>
    </row>
    <row r="51" spans="1:55" s="12" customFormat="1">
      <c r="A51" s="95"/>
      <c r="B51" s="96"/>
      <c r="C51" s="97"/>
      <c r="D51" s="97"/>
      <c r="E51" s="97"/>
      <c r="F51" s="319" t="s">
        <v>106</v>
      </c>
      <c r="G51" s="320"/>
      <c r="H51" s="320"/>
      <c r="I51" s="320"/>
      <c r="J51" s="321"/>
      <c r="K51" s="322" t="s">
        <v>107</v>
      </c>
      <c r="L51" s="323"/>
      <c r="M51" s="323"/>
      <c r="N51" s="323"/>
      <c r="O51" s="323"/>
      <c r="P51" s="323"/>
      <c r="Q51" s="323"/>
      <c r="R51" s="323"/>
      <c r="S51" s="323"/>
      <c r="T51" s="323"/>
      <c r="U51" s="324"/>
      <c r="V51" s="111"/>
      <c r="W51" s="112"/>
      <c r="X51" s="85"/>
      <c r="Y51" s="85"/>
      <c r="Z51" s="84"/>
      <c r="AA51" s="84"/>
      <c r="AL51" s="85"/>
      <c r="AM51" s="85"/>
      <c r="AN51" s="85"/>
      <c r="AO51" s="64"/>
      <c r="AP51" s="64"/>
      <c r="AQ51" s="85"/>
      <c r="AR51" s="85"/>
      <c r="AS51" s="85"/>
      <c r="AT51" s="85"/>
      <c r="AU51" s="85"/>
      <c r="AV51" s="85"/>
      <c r="AW51" s="85"/>
      <c r="AX51" s="85"/>
      <c r="AY51" s="85"/>
      <c r="AZ51" s="85"/>
      <c r="BA51" s="85"/>
      <c r="BB51" s="85"/>
      <c r="BC51" s="85"/>
    </row>
    <row r="52" spans="1:55" s="12" customFormat="1">
      <c r="A52" s="103"/>
      <c r="B52" s="104"/>
      <c r="C52" s="98"/>
      <c r="D52" s="98"/>
      <c r="E52" s="98"/>
      <c r="F52" s="98"/>
      <c r="G52" s="105"/>
      <c r="H52" s="105"/>
      <c r="I52" s="105"/>
      <c r="J52" s="105"/>
      <c r="K52" s="105"/>
      <c r="L52" s="106"/>
      <c r="M52" s="106"/>
      <c r="N52" s="106"/>
      <c r="O52" s="106"/>
      <c r="P52" s="106"/>
      <c r="Q52" s="106"/>
      <c r="R52" s="106"/>
      <c r="S52" s="106"/>
      <c r="T52" s="106"/>
      <c r="U52" s="106"/>
      <c r="V52" s="106"/>
      <c r="W52" s="107"/>
      <c r="X52" s="85"/>
      <c r="Y52" s="85"/>
      <c r="Z52" s="84"/>
      <c r="AA52" s="84"/>
      <c r="AL52" s="85"/>
      <c r="AM52" s="85"/>
      <c r="AN52" s="85"/>
      <c r="AO52" s="64"/>
      <c r="AP52" s="64"/>
      <c r="AQ52" s="85"/>
      <c r="AR52" s="85"/>
      <c r="AS52" s="85"/>
      <c r="AT52" s="85"/>
      <c r="AU52" s="85"/>
      <c r="AV52" s="85"/>
      <c r="AW52" s="85"/>
      <c r="AX52" s="85"/>
      <c r="AY52" s="85"/>
      <c r="AZ52" s="85"/>
      <c r="BA52" s="85"/>
      <c r="BB52" s="85"/>
      <c r="BC52" s="85"/>
    </row>
    <row r="53" spans="1:55" s="12" customFormat="1">
      <c r="A53" s="307" t="s">
        <v>108</v>
      </c>
      <c r="B53" s="308"/>
      <c r="C53" s="308"/>
      <c r="D53" s="308"/>
      <c r="E53" s="308"/>
      <c r="F53" s="308"/>
      <c r="G53" s="308"/>
      <c r="H53" s="308"/>
      <c r="I53" s="308"/>
      <c r="J53" s="308"/>
      <c r="K53" s="308"/>
      <c r="L53" s="308"/>
      <c r="M53" s="308"/>
      <c r="N53" s="308"/>
      <c r="O53" s="308"/>
      <c r="P53" s="308"/>
      <c r="Q53" s="308"/>
      <c r="R53" s="308"/>
      <c r="S53" s="308"/>
      <c r="T53" s="308"/>
      <c r="U53" s="308"/>
      <c r="V53" s="308"/>
      <c r="W53" s="309"/>
      <c r="X53" s="85"/>
      <c r="Y53" s="85"/>
      <c r="Z53" s="84"/>
      <c r="AA53" s="84"/>
      <c r="AL53" s="68"/>
      <c r="AM53" s="85"/>
      <c r="AN53" s="85"/>
      <c r="AO53" s="64"/>
      <c r="AP53" s="64"/>
      <c r="AQ53" s="85"/>
      <c r="AR53" s="85"/>
      <c r="AS53" s="85"/>
      <c r="AT53" s="85"/>
      <c r="AU53" s="85"/>
      <c r="AV53" s="85"/>
      <c r="AW53" s="85"/>
      <c r="AX53" s="85"/>
      <c r="AY53" s="85"/>
      <c r="AZ53" s="85"/>
      <c r="BA53" s="85"/>
      <c r="BB53" s="85"/>
      <c r="BC53" s="85"/>
    </row>
    <row r="54" spans="1:55" s="12" customFormat="1">
      <c r="A54" s="100"/>
      <c r="B54" s="101"/>
      <c r="C54" s="101"/>
      <c r="D54" s="101"/>
      <c r="E54" s="101"/>
      <c r="F54" s="101"/>
      <c r="G54" s="101"/>
      <c r="H54" s="101"/>
      <c r="I54" s="101"/>
      <c r="J54" s="101"/>
      <c r="K54" s="101"/>
      <c r="L54" s="101"/>
      <c r="M54" s="101"/>
      <c r="N54" s="101"/>
      <c r="O54" s="101"/>
      <c r="P54" s="101"/>
      <c r="Q54" s="101"/>
      <c r="R54" s="101"/>
      <c r="S54" s="101"/>
      <c r="T54" s="101"/>
      <c r="U54" s="101"/>
      <c r="V54" s="101"/>
      <c r="W54" s="102"/>
      <c r="X54" s="85"/>
      <c r="Y54" s="85"/>
      <c r="Z54" s="84"/>
      <c r="AA54" s="84"/>
      <c r="AL54" s="68"/>
      <c r="AM54" s="85"/>
      <c r="AN54" s="85"/>
      <c r="AO54" s="64"/>
      <c r="AP54" s="64"/>
      <c r="AQ54" s="85"/>
      <c r="AR54" s="85"/>
      <c r="AS54" s="85"/>
      <c r="AT54" s="85"/>
      <c r="AU54" s="85"/>
      <c r="AV54" s="85"/>
      <c r="AW54" s="85"/>
      <c r="AX54" s="85"/>
      <c r="AY54" s="85"/>
      <c r="AZ54" s="85"/>
      <c r="BA54" s="85"/>
      <c r="BB54" s="85"/>
      <c r="BC54" s="85"/>
    </row>
    <row r="55" spans="1:55" s="12" customFormat="1" ht="39" customHeight="1">
      <c r="A55" s="307" t="s">
        <v>109</v>
      </c>
      <c r="B55" s="308"/>
      <c r="C55" s="308"/>
      <c r="D55" s="308"/>
      <c r="E55" s="308"/>
      <c r="F55" s="308"/>
      <c r="G55" s="308"/>
      <c r="H55" s="308"/>
      <c r="I55" s="308"/>
      <c r="J55" s="308"/>
      <c r="K55" s="308"/>
      <c r="L55" s="308"/>
      <c r="M55" s="308"/>
      <c r="N55" s="308"/>
      <c r="O55" s="308"/>
      <c r="P55" s="308"/>
      <c r="Q55" s="308"/>
      <c r="R55" s="308"/>
      <c r="S55" s="308"/>
      <c r="T55" s="308"/>
      <c r="U55" s="308"/>
      <c r="V55" s="308"/>
      <c r="W55" s="309"/>
      <c r="X55" s="85"/>
      <c r="Y55" s="85"/>
      <c r="Z55" s="84"/>
      <c r="AA55" s="84"/>
      <c r="AL55" s="9"/>
      <c r="AM55" s="85"/>
      <c r="AN55" s="85"/>
      <c r="AO55" s="64"/>
      <c r="AP55" s="64"/>
      <c r="AQ55" s="85"/>
      <c r="AR55" s="85"/>
      <c r="AS55" s="85"/>
      <c r="AT55" s="85"/>
      <c r="AU55" s="85"/>
      <c r="AV55" s="85"/>
      <c r="AW55" s="85"/>
      <c r="AX55" s="85"/>
      <c r="AY55" s="85"/>
      <c r="AZ55" s="85"/>
      <c r="BA55" s="85"/>
      <c r="BB55" s="85"/>
      <c r="BC55" s="85"/>
    </row>
    <row r="56" spans="1:55" s="12" customFormat="1">
      <c r="A56" s="100"/>
      <c r="B56" s="101"/>
      <c r="C56" s="101"/>
      <c r="D56" s="101"/>
      <c r="E56" s="101"/>
      <c r="F56" s="101"/>
      <c r="G56" s="101"/>
      <c r="H56" s="101"/>
      <c r="I56" s="101"/>
      <c r="J56" s="101"/>
      <c r="K56" s="101"/>
      <c r="L56" s="101"/>
      <c r="M56" s="101"/>
      <c r="N56" s="101"/>
      <c r="O56" s="101"/>
      <c r="P56" s="101"/>
      <c r="Q56" s="101"/>
      <c r="R56" s="101"/>
      <c r="S56" s="101"/>
      <c r="T56" s="101"/>
      <c r="U56" s="101"/>
      <c r="V56" s="101"/>
      <c r="W56" s="102"/>
      <c r="X56" s="85"/>
      <c r="Y56" s="85"/>
      <c r="Z56" s="84"/>
      <c r="AA56" s="84"/>
      <c r="AH56" s="116"/>
      <c r="AI56" s="85"/>
      <c r="AK56" s="9"/>
      <c r="AL56" s="118"/>
      <c r="AM56" s="85"/>
      <c r="AN56" s="85"/>
      <c r="AO56" s="64"/>
      <c r="AP56" s="64"/>
      <c r="AQ56" s="85"/>
      <c r="AR56" s="85"/>
      <c r="AS56" s="85"/>
      <c r="AT56" s="85"/>
      <c r="AU56" s="85"/>
      <c r="AV56" s="85"/>
      <c r="AW56" s="85"/>
      <c r="AX56" s="85"/>
      <c r="AY56" s="85"/>
      <c r="AZ56" s="85"/>
      <c r="BA56" s="85"/>
      <c r="BB56" s="85"/>
      <c r="BC56" s="85"/>
    </row>
    <row r="57" spans="1:55" s="12" customFormat="1" ht="39" customHeight="1">
      <c r="A57" s="307" t="s">
        <v>272</v>
      </c>
      <c r="B57" s="308"/>
      <c r="C57" s="308"/>
      <c r="D57" s="308"/>
      <c r="E57" s="308"/>
      <c r="F57" s="308"/>
      <c r="G57" s="308"/>
      <c r="H57" s="308"/>
      <c r="I57" s="308"/>
      <c r="J57" s="308"/>
      <c r="K57" s="308"/>
      <c r="L57" s="308"/>
      <c r="M57" s="308"/>
      <c r="N57" s="308"/>
      <c r="O57" s="308"/>
      <c r="P57" s="308"/>
      <c r="Q57" s="308"/>
      <c r="R57" s="308"/>
      <c r="S57" s="308"/>
      <c r="T57" s="308"/>
      <c r="U57" s="308"/>
      <c r="V57" s="308"/>
      <c r="W57" s="309"/>
      <c r="X57" s="85"/>
      <c r="Y57" s="85"/>
      <c r="Z57" s="84"/>
      <c r="AA57" s="84"/>
      <c r="AH57" s="116"/>
      <c r="AI57" s="85"/>
      <c r="AK57" s="9"/>
      <c r="AL57" s="118"/>
      <c r="AM57" s="85"/>
      <c r="AN57" s="85"/>
      <c r="AO57" s="64"/>
      <c r="AP57" s="64"/>
      <c r="AQ57" s="85"/>
      <c r="AR57" s="85"/>
      <c r="AS57" s="85"/>
      <c r="AT57" s="85"/>
      <c r="AU57" s="85"/>
      <c r="AV57" s="85"/>
      <c r="AW57" s="85"/>
      <c r="AX57" s="85"/>
      <c r="AY57" s="85"/>
      <c r="AZ57" s="85"/>
      <c r="BA57" s="85"/>
      <c r="BB57" s="85"/>
      <c r="BC57" s="85"/>
    </row>
    <row r="58" spans="1:55" s="12" customFormat="1">
      <c r="A58" s="100"/>
      <c r="B58" s="101"/>
      <c r="C58" s="101"/>
      <c r="D58" s="101"/>
      <c r="E58" s="101"/>
      <c r="F58" s="101"/>
      <c r="G58" s="101"/>
      <c r="H58" s="101"/>
      <c r="I58" s="101"/>
      <c r="J58" s="101"/>
      <c r="K58" s="101"/>
      <c r="L58" s="101"/>
      <c r="M58" s="101"/>
      <c r="N58" s="101"/>
      <c r="O58" s="101"/>
      <c r="P58" s="101"/>
      <c r="Q58" s="101"/>
      <c r="R58" s="101"/>
      <c r="S58" s="101"/>
      <c r="T58" s="101"/>
      <c r="U58" s="101"/>
      <c r="V58" s="101"/>
      <c r="W58" s="102"/>
      <c r="X58" s="85"/>
      <c r="Y58" s="85"/>
      <c r="Z58" s="119"/>
      <c r="AA58" s="119"/>
      <c r="AH58" s="116"/>
      <c r="AI58" s="85"/>
      <c r="AK58" s="9"/>
      <c r="AL58" s="118"/>
      <c r="AM58" s="85"/>
      <c r="AN58" s="85"/>
      <c r="AO58" s="85"/>
      <c r="AP58" s="85"/>
      <c r="AQ58" s="85"/>
      <c r="AR58" s="85"/>
      <c r="AS58" s="85"/>
      <c r="AT58" s="85"/>
      <c r="AU58" s="85"/>
      <c r="AV58" s="85"/>
      <c r="AW58" s="85"/>
      <c r="AX58" s="85"/>
      <c r="AY58" s="85"/>
      <c r="AZ58" s="85"/>
      <c r="BA58" s="85"/>
      <c r="BB58" s="85"/>
      <c r="BC58" s="85"/>
    </row>
    <row r="59" spans="1:55" s="12" customFormat="1" ht="31.5" customHeight="1">
      <c r="A59" s="310" t="s">
        <v>110</v>
      </c>
      <c r="B59" s="311"/>
      <c r="C59" s="311"/>
      <c r="D59" s="311"/>
      <c r="E59" s="311"/>
      <c r="F59" s="311"/>
      <c r="G59" s="311"/>
      <c r="H59" s="311"/>
      <c r="I59" s="311"/>
      <c r="J59" s="311"/>
      <c r="K59" s="311"/>
      <c r="L59" s="311"/>
      <c r="M59" s="311"/>
      <c r="N59" s="311"/>
      <c r="O59" s="311"/>
      <c r="P59" s="311"/>
      <c r="Q59" s="311"/>
      <c r="R59" s="311"/>
      <c r="S59" s="311"/>
      <c r="T59" s="311"/>
      <c r="U59" s="311"/>
      <c r="V59" s="311"/>
      <c r="W59" s="312"/>
      <c r="X59" s="31"/>
      <c r="Y59" s="31"/>
      <c r="Z59" s="119"/>
      <c r="AA59" s="119"/>
      <c r="AH59" s="116"/>
      <c r="AI59" s="85"/>
      <c r="AK59" s="9"/>
      <c r="AL59" s="118"/>
      <c r="AM59" s="85"/>
      <c r="AN59" s="85"/>
      <c r="AO59" s="85"/>
      <c r="AP59" s="85"/>
      <c r="AQ59" s="85"/>
      <c r="AR59" s="85"/>
      <c r="AS59" s="85"/>
      <c r="AT59" s="85"/>
      <c r="AU59" s="85"/>
      <c r="AV59" s="85"/>
      <c r="AW59" s="85"/>
      <c r="AX59" s="85"/>
      <c r="AY59" s="85"/>
      <c r="AZ59" s="85"/>
      <c r="BA59" s="85"/>
      <c r="BB59" s="85"/>
      <c r="BC59" s="85"/>
    </row>
    <row r="60" spans="1:55" s="12" customFormat="1" hidden="1">
      <c r="A60" s="120"/>
      <c r="B60" s="121"/>
      <c r="C60" s="120"/>
      <c r="D60" s="122"/>
      <c r="E60" s="123"/>
      <c r="F60" s="124"/>
      <c r="G60" s="124"/>
      <c r="H60" s="124"/>
      <c r="I60" s="124"/>
      <c r="J60" s="124"/>
      <c r="K60" s="124"/>
      <c r="L60" s="124"/>
      <c r="M60" s="124"/>
      <c r="N60" s="124"/>
      <c r="O60" s="124"/>
      <c r="P60" s="124"/>
      <c r="Q60" s="122"/>
      <c r="R60" s="124"/>
      <c r="S60" s="125"/>
      <c r="T60" s="125"/>
      <c r="U60" s="125"/>
      <c r="V60" s="126"/>
      <c r="W60" s="124"/>
      <c r="X60" s="31"/>
      <c r="Y60" s="31"/>
      <c r="Z60" s="119"/>
      <c r="AA60" s="119"/>
      <c r="AC60" s="127"/>
      <c r="AI60" s="116"/>
      <c r="AJ60" s="11"/>
      <c r="AK60" s="9"/>
      <c r="AL60" s="118"/>
      <c r="AM60" s="64"/>
      <c r="AN60" s="64"/>
      <c r="AO60" s="85"/>
      <c r="AP60" s="85"/>
      <c r="AQ60" s="64"/>
      <c r="AR60" s="64"/>
      <c r="AS60" s="64"/>
      <c r="AT60" s="64"/>
      <c r="AU60" s="64"/>
      <c r="AV60" s="64"/>
      <c r="AW60" s="64"/>
      <c r="AX60" s="87"/>
      <c r="AY60" s="87"/>
      <c r="AZ60" s="128"/>
      <c r="BA60" s="129"/>
      <c r="BB60" s="64"/>
      <c r="BC60" s="31"/>
    </row>
    <row r="61" spans="1:55" s="12" customFormat="1" hidden="1">
      <c r="A61" s="130"/>
      <c r="B61" s="130"/>
      <c r="C61" s="130"/>
      <c r="D61" s="122"/>
      <c r="E61" s="122"/>
      <c r="F61" s="122"/>
      <c r="G61" s="124"/>
      <c r="H61" s="124"/>
      <c r="I61" s="124"/>
      <c r="J61" s="124"/>
      <c r="K61" s="124"/>
      <c r="L61" s="124"/>
      <c r="M61" s="124"/>
      <c r="N61" s="124"/>
      <c r="O61" s="124"/>
      <c r="P61" s="124"/>
      <c r="Q61" s="122"/>
      <c r="R61" s="124"/>
      <c r="S61" s="125"/>
      <c r="T61" s="125"/>
      <c r="U61" s="125"/>
      <c r="V61" s="122"/>
      <c r="W61" s="122"/>
      <c r="X61" s="85"/>
      <c r="Y61" s="85"/>
      <c r="Z61" s="131"/>
      <c r="AA61" s="131"/>
      <c r="AC61" s="127"/>
      <c r="AJ61" s="11"/>
      <c r="AK61" s="9"/>
      <c r="AL61" s="118"/>
      <c r="AM61" s="64"/>
      <c r="AN61" s="64"/>
      <c r="AO61" s="64"/>
      <c r="AP61" s="64"/>
      <c r="AQ61" s="64"/>
      <c r="AR61" s="64"/>
      <c r="AS61" s="64"/>
      <c r="AT61" s="64"/>
      <c r="AU61" s="64"/>
      <c r="AV61" s="64"/>
      <c r="AW61" s="64"/>
      <c r="BC61" s="31"/>
    </row>
    <row r="62" spans="1:55" s="12" customFormat="1" hidden="1">
      <c r="A62" s="132"/>
      <c r="B62" s="132"/>
      <c r="C62" s="122"/>
      <c r="D62" s="122"/>
      <c r="E62" s="133"/>
      <c r="F62" s="133"/>
      <c r="G62" s="133"/>
      <c r="H62" s="133"/>
      <c r="I62" s="133"/>
      <c r="J62" s="133"/>
      <c r="K62" s="133"/>
      <c r="L62" s="133"/>
      <c r="M62" s="133"/>
      <c r="N62" s="133"/>
      <c r="O62" s="133"/>
      <c r="P62" s="133"/>
      <c r="Q62" s="122"/>
      <c r="R62" s="134"/>
      <c r="S62" s="125"/>
      <c r="T62" s="125"/>
      <c r="U62" s="125"/>
      <c r="V62" s="133"/>
      <c r="W62" s="133"/>
      <c r="X62" s="85"/>
      <c r="Y62" s="85"/>
      <c r="Z62" s="135"/>
      <c r="AA62" s="135"/>
      <c r="AC62" s="1"/>
      <c r="AI62" s="85"/>
      <c r="AJ62" s="11"/>
      <c r="AK62" s="9"/>
      <c r="AL62" s="118"/>
      <c r="AM62" s="85"/>
      <c r="AN62" s="85"/>
      <c r="AO62" s="64"/>
      <c r="AP62" s="64"/>
      <c r="AQ62" s="85"/>
      <c r="AR62" s="85"/>
      <c r="AS62" s="85"/>
      <c r="AT62" s="85"/>
      <c r="AU62" s="85"/>
      <c r="AV62" s="85"/>
      <c r="AW62" s="85"/>
      <c r="AX62" s="85"/>
      <c r="AY62" s="85"/>
      <c r="AZ62" s="85"/>
      <c r="BA62" s="85"/>
      <c r="BB62" s="85"/>
      <c r="BC62" s="85"/>
    </row>
    <row r="63" spans="1:55" s="12" customFormat="1" hidden="1">
      <c r="A63" s="120"/>
      <c r="B63" s="120"/>
      <c r="C63" s="121"/>
      <c r="D63" s="133"/>
      <c r="E63" s="133"/>
      <c r="F63" s="133"/>
      <c r="G63" s="133"/>
      <c r="H63" s="133"/>
      <c r="I63" s="133"/>
      <c r="J63" s="133"/>
      <c r="K63" s="133"/>
      <c r="L63" s="133"/>
      <c r="M63" s="133"/>
      <c r="N63" s="133"/>
      <c r="O63" s="133"/>
      <c r="P63" s="133"/>
      <c r="Q63" s="122"/>
      <c r="R63" s="134"/>
      <c r="S63" s="125"/>
      <c r="T63" s="125"/>
      <c r="U63" s="125"/>
      <c r="V63" s="133"/>
      <c r="W63" s="133"/>
      <c r="X63" s="85"/>
      <c r="Y63" s="85"/>
      <c r="Z63" s="89"/>
      <c r="AA63" s="89"/>
      <c r="AC63" s="136"/>
      <c r="AI63" s="85"/>
      <c r="AJ63" s="11"/>
      <c r="AK63" s="9"/>
      <c r="AL63" s="118"/>
      <c r="AM63" s="85"/>
      <c r="AN63" s="85"/>
      <c r="AO63" s="85"/>
      <c r="AP63" s="85"/>
      <c r="AQ63" s="85"/>
      <c r="AR63" s="85"/>
      <c r="AS63" s="85"/>
      <c r="AT63" s="85"/>
      <c r="AU63" s="85"/>
      <c r="AV63" s="85"/>
      <c r="AW63" s="85"/>
      <c r="AX63" s="85"/>
      <c r="AY63" s="85"/>
      <c r="AZ63" s="85"/>
      <c r="BA63" s="85"/>
      <c r="BB63" s="85"/>
      <c r="BC63" s="85"/>
    </row>
    <row r="64" spans="1:55" hidden="1">
      <c r="A64" s="137"/>
      <c r="B64" s="137"/>
      <c r="C64" s="137"/>
      <c r="D64" s="133"/>
      <c r="E64" s="133"/>
      <c r="F64" s="133"/>
      <c r="G64" s="133"/>
      <c r="H64" s="133"/>
      <c r="I64" s="133"/>
      <c r="J64" s="133"/>
      <c r="K64" s="133"/>
      <c r="L64" s="133"/>
      <c r="M64" s="133"/>
      <c r="N64" s="133"/>
      <c r="O64" s="133"/>
      <c r="P64" s="133"/>
      <c r="Q64" s="138"/>
      <c r="R64" s="134"/>
      <c r="S64" s="125"/>
      <c r="T64" s="125"/>
      <c r="U64" s="125"/>
      <c r="V64" s="133"/>
      <c r="W64" s="133"/>
      <c r="X64" s="84"/>
      <c r="Y64" s="84"/>
      <c r="Z64" s="139"/>
      <c r="AA64" s="139"/>
      <c r="AB64" s="12"/>
      <c r="AC64" s="35"/>
      <c r="AI64" s="85"/>
      <c r="AJ64" s="11"/>
      <c r="AK64" s="9"/>
      <c r="AL64" s="118"/>
      <c r="AM64" s="85"/>
      <c r="AN64" s="85"/>
      <c r="AO64" s="85"/>
      <c r="AP64" s="85"/>
      <c r="AQ64" s="85"/>
      <c r="AR64" s="85"/>
      <c r="AS64" s="85"/>
      <c r="AT64" s="85"/>
      <c r="AU64" s="85"/>
      <c r="AV64" s="85"/>
      <c r="AW64" s="85"/>
      <c r="AX64" s="85"/>
      <c r="AY64" s="85"/>
      <c r="AZ64" s="85"/>
      <c r="BA64" s="85"/>
      <c r="BB64" s="85"/>
      <c r="BC64" s="85"/>
    </row>
    <row r="65" spans="1:47" ht="14.25" hidden="1" customHeight="1">
      <c r="A65" s="137"/>
      <c r="B65" s="137"/>
      <c r="C65" s="137"/>
      <c r="D65" s="137"/>
      <c r="E65" s="140"/>
      <c r="F65" s="140"/>
      <c r="G65" s="140"/>
      <c r="H65" s="140"/>
      <c r="I65" s="140"/>
      <c r="J65" s="140"/>
      <c r="K65" s="140"/>
      <c r="L65" s="140"/>
      <c r="M65" s="140"/>
      <c r="N65" s="140"/>
      <c r="O65" s="140"/>
      <c r="P65" s="140"/>
      <c r="Q65" s="140"/>
      <c r="R65" s="140"/>
      <c r="S65" s="140"/>
      <c r="T65" s="140"/>
      <c r="U65" s="141"/>
      <c r="V65" s="126"/>
      <c r="W65" s="124"/>
      <c r="X65" s="142"/>
      <c r="Y65" s="142"/>
      <c r="Z65" s="139"/>
      <c r="AA65" s="139"/>
      <c r="AB65" s="12"/>
      <c r="AC65" s="35"/>
      <c r="AI65" s="143"/>
      <c r="AJ65" s="35"/>
      <c r="AK65" s="9"/>
      <c r="AL65" s="118"/>
      <c r="AN65" s="143"/>
      <c r="AO65" s="85"/>
      <c r="AP65" s="85"/>
      <c r="AQ65" s="139"/>
      <c r="AR65" s="139"/>
      <c r="AS65" s="139"/>
      <c r="AT65" s="139"/>
      <c r="AU65" s="139"/>
    </row>
    <row r="66" spans="1:47" hidden="1">
      <c r="A66" s="137"/>
      <c r="B66" s="137"/>
      <c r="C66" s="137"/>
      <c r="D66" s="137"/>
      <c r="E66" s="140"/>
      <c r="F66" s="140"/>
      <c r="G66" s="140"/>
      <c r="H66" s="140"/>
      <c r="I66" s="140"/>
      <c r="J66" s="140"/>
      <c r="K66" s="140"/>
      <c r="L66" s="140"/>
      <c r="M66" s="140"/>
      <c r="N66" s="140"/>
      <c r="O66" s="140"/>
      <c r="P66" s="140"/>
      <c r="Q66" s="140"/>
      <c r="R66" s="140"/>
      <c r="S66" s="140"/>
      <c r="T66" s="140"/>
      <c r="U66" s="141"/>
      <c r="V66" s="126"/>
      <c r="W66" s="124"/>
      <c r="X66" s="131"/>
      <c r="Y66" s="131"/>
      <c r="AB66" s="12"/>
      <c r="AC66" s="35"/>
      <c r="AJ66" s="35"/>
      <c r="AK66" s="9"/>
      <c r="AL66" s="118"/>
      <c r="AO66" s="144"/>
      <c r="AP66" s="144"/>
    </row>
    <row r="67" spans="1:47" hidden="1">
      <c r="A67" s="137"/>
      <c r="B67" s="137"/>
      <c r="C67" s="137"/>
      <c r="D67" s="137"/>
      <c r="E67" s="140"/>
      <c r="F67" s="140"/>
      <c r="G67" s="140"/>
      <c r="H67" s="140"/>
      <c r="I67" s="140"/>
      <c r="J67" s="140"/>
      <c r="K67" s="140"/>
      <c r="L67" s="140"/>
      <c r="M67" s="140"/>
      <c r="N67" s="140"/>
      <c r="O67" s="140"/>
      <c r="P67" s="140"/>
      <c r="Q67" s="140"/>
      <c r="R67" s="140"/>
      <c r="S67" s="140"/>
      <c r="T67" s="140"/>
      <c r="U67" s="141"/>
      <c r="V67" s="126"/>
      <c r="W67" s="124"/>
      <c r="X67" s="69"/>
      <c r="Y67" s="69"/>
      <c r="AB67" s="12"/>
      <c r="AC67" s="35"/>
      <c r="AJ67" s="35"/>
      <c r="AK67" s="9"/>
      <c r="AL67" s="118"/>
    </row>
    <row r="68" spans="1:47" ht="12.75" hidden="1" customHeight="1">
      <c r="A68" s="120"/>
      <c r="B68" s="120"/>
      <c r="C68" s="120"/>
      <c r="D68" s="120"/>
      <c r="E68" s="120"/>
      <c r="F68" s="145"/>
      <c r="G68" s="145"/>
      <c r="H68" s="145"/>
      <c r="I68" s="145"/>
      <c r="J68" s="145"/>
      <c r="K68" s="145"/>
      <c r="L68" s="145"/>
      <c r="M68" s="145"/>
      <c r="N68" s="145"/>
      <c r="O68" s="145"/>
      <c r="P68" s="145"/>
      <c r="Q68" s="145"/>
      <c r="R68" s="145"/>
      <c r="S68" s="145"/>
      <c r="T68" s="145"/>
      <c r="U68" s="120"/>
      <c r="V68" s="146"/>
      <c r="W68" s="147"/>
      <c r="X68" s="148"/>
      <c r="Y68" s="148"/>
      <c r="AB68" s="12"/>
      <c r="AC68" s="35"/>
      <c r="AJ68" s="35"/>
      <c r="AK68" s="9"/>
      <c r="AL68" s="118"/>
    </row>
    <row r="69" spans="1:47" ht="12.75" hidden="1" customHeight="1">
      <c r="A69" s="134"/>
      <c r="B69" s="134"/>
      <c r="C69" s="134"/>
      <c r="D69" s="134"/>
      <c r="E69" s="149"/>
      <c r="F69" s="149"/>
      <c r="G69" s="134"/>
      <c r="H69" s="134"/>
      <c r="I69" s="134"/>
      <c r="J69" s="134"/>
      <c r="K69" s="134"/>
      <c r="L69" s="134"/>
      <c r="M69" s="134"/>
      <c r="N69" s="134"/>
      <c r="O69" s="134"/>
      <c r="P69" s="134"/>
      <c r="Q69" s="134"/>
      <c r="R69" s="134"/>
      <c r="S69" s="134"/>
      <c r="T69" s="134"/>
      <c r="U69" s="134"/>
      <c r="V69" s="134"/>
      <c r="W69" s="134"/>
      <c r="X69" s="148"/>
      <c r="Y69" s="148"/>
      <c r="AJ69" s="35"/>
      <c r="AK69" s="9"/>
      <c r="AL69" s="118"/>
    </row>
    <row r="70" spans="1:47" ht="12.75" hidden="1" customHeight="1">
      <c r="A70" s="132"/>
      <c r="B70" s="132"/>
      <c r="C70" s="132"/>
      <c r="D70" s="120"/>
      <c r="E70" s="149"/>
      <c r="F70" s="149"/>
      <c r="G70" s="124"/>
      <c r="H70" s="124"/>
      <c r="I70" s="124"/>
      <c r="J70" s="124"/>
      <c r="K70" s="124"/>
      <c r="L70" s="124"/>
      <c r="M70" s="124"/>
      <c r="N70" s="124"/>
      <c r="O70" s="124"/>
      <c r="P70" s="124"/>
      <c r="Q70" s="124"/>
      <c r="R70" s="124"/>
      <c r="S70" s="124"/>
      <c r="T70" s="124"/>
      <c r="U70" s="120"/>
      <c r="V70" s="146"/>
      <c r="W70" s="150"/>
      <c r="X70" s="148"/>
      <c r="Y70" s="148"/>
      <c r="AJ70" s="35"/>
      <c r="AK70" s="9"/>
      <c r="AL70" s="118"/>
    </row>
    <row r="71" spans="1:47" ht="15" hidden="1" customHeight="1">
      <c r="A71" s="132"/>
      <c r="B71" s="132"/>
      <c r="C71" s="132"/>
      <c r="D71" s="120"/>
      <c r="E71" s="120"/>
      <c r="F71" s="124"/>
      <c r="G71" s="124"/>
      <c r="H71" s="124"/>
      <c r="I71" s="124"/>
      <c r="J71" s="124"/>
      <c r="K71" s="124"/>
      <c r="L71" s="124"/>
      <c r="M71" s="124"/>
      <c r="N71" s="124"/>
      <c r="O71" s="124"/>
      <c r="P71" s="124"/>
      <c r="Q71" s="124"/>
      <c r="R71" s="124"/>
      <c r="S71" s="124"/>
      <c r="T71" s="124"/>
      <c r="U71" s="120"/>
      <c r="V71" s="146"/>
      <c r="W71" s="150"/>
      <c r="X71" s="119"/>
      <c r="Y71" s="119"/>
      <c r="AH71" s="117"/>
      <c r="AI71" s="117"/>
      <c r="AJ71" s="35"/>
      <c r="AK71" s="9"/>
      <c r="AL71" s="118"/>
    </row>
    <row r="72" spans="1:47" ht="15" hidden="1" customHeight="1">
      <c r="A72" s="120"/>
      <c r="B72" s="120"/>
      <c r="C72" s="120"/>
      <c r="D72" s="145"/>
      <c r="E72" s="145"/>
      <c r="F72" s="145"/>
      <c r="G72" s="145"/>
      <c r="H72" s="145"/>
      <c r="I72" s="145"/>
      <c r="J72" s="145"/>
      <c r="K72" s="145"/>
      <c r="L72" s="145"/>
      <c r="M72" s="145"/>
      <c r="N72" s="145"/>
      <c r="O72" s="145"/>
      <c r="P72" s="145"/>
      <c r="Q72" s="145"/>
      <c r="R72" s="145"/>
      <c r="S72" s="121"/>
      <c r="T72" s="147"/>
      <c r="U72" s="147"/>
      <c r="V72" s="149"/>
      <c r="W72" s="149"/>
      <c r="X72" s="119"/>
      <c r="Y72" s="119"/>
    </row>
    <row r="73" spans="1:47" hidden="1">
      <c r="A73" s="149"/>
      <c r="B73" s="151"/>
      <c r="C73" s="151"/>
      <c r="D73" s="152"/>
      <c r="E73" s="152"/>
      <c r="F73" s="152"/>
      <c r="G73" s="152"/>
      <c r="H73" s="152"/>
      <c r="I73" s="152"/>
      <c r="J73" s="152"/>
      <c r="K73" s="152"/>
      <c r="L73" s="152"/>
      <c r="M73" s="152"/>
      <c r="N73" s="152"/>
      <c r="O73" s="152"/>
      <c r="P73" s="152"/>
      <c r="Q73" s="152"/>
      <c r="R73" s="152"/>
      <c r="S73" s="146"/>
      <c r="T73" s="153"/>
      <c r="U73" s="154"/>
      <c r="V73" s="149"/>
      <c r="W73" s="149"/>
      <c r="X73" s="119"/>
      <c r="Y73" s="119"/>
    </row>
    <row r="74" spans="1:47" hidden="1">
      <c r="A74" s="151"/>
      <c r="B74" s="151"/>
      <c r="C74" s="151"/>
      <c r="D74" s="152"/>
      <c r="E74" s="152"/>
      <c r="F74" s="152"/>
      <c r="G74" s="152"/>
      <c r="H74" s="152"/>
      <c r="I74" s="152"/>
      <c r="J74" s="152"/>
      <c r="K74" s="152"/>
      <c r="L74" s="152"/>
      <c r="M74" s="152"/>
      <c r="N74" s="152"/>
      <c r="O74" s="152"/>
      <c r="P74" s="152"/>
      <c r="Q74" s="152"/>
      <c r="R74" s="152"/>
      <c r="S74" s="146"/>
      <c r="T74" s="153"/>
      <c r="U74" s="154"/>
      <c r="V74" s="149"/>
      <c r="W74" s="149"/>
      <c r="X74" s="131"/>
      <c r="Y74" s="131"/>
    </row>
    <row r="75" spans="1:47" hidden="1">
      <c r="A75" s="151"/>
      <c r="B75" s="151"/>
      <c r="C75" s="151"/>
      <c r="D75" s="152"/>
      <c r="E75" s="152"/>
      <c r="F75" s="152"/>
      <c r="G75" s="152"/>
      <c r="H75" s="152"/>
      <c r="I75" s="152"/>
      <c r="J75" s="152"/>
      <c r="K75" s="152"/>
      <c r="L75" s="152"/>
      <c r="M75" s="152"/>
      <c r="N75" s="152"/>
      <c r="O75" s="152"/>
      <c r="P75" s="152"/>
      <c r="Q75" s="152"/>
      <c r="R75" s="152"/>
      <c r="S75" s="146"/>
      <c r="T75" s="153"/>
      <c r="U75" s="154"/>
      <c r="V75" s="149"/>
      <c r="W75" s="149"/>
      <c r="X75" s="135"/>
      <c r="Y75" s="135"/>
    </row>
    <row r="76" spans="1:47" hidden="1">
      <c r="A76" s="151"/>
      <c r="B76" s="151"/>
      <c r="C76" s="151"/>
      <c r="D76" s="152"/>
      <c r="E76" s="152"/>
      <c r="F76" s="152"/>
      <c r="G76" s="152"/>
      <c r="H76" s="152"/>
      <c r="I76" s="152"/>
      <c r="J76" s="152"/>
      <c r="K76" s="152"/>
      <c r="L76" s="152"/>
      <c r="M76" s="152"/>
      <c r="N76" s="152"/>
      <c r="O76" s="152"/>
      <c r="P76" s="152"/>
      <c r="Q76" s="152"/>
      <c r="R76" s="152"/>
      <c r="S76" s="146"/>
      <c r="T76" s="153"/>
      <c r="U76" s="154"/>
      <c r="V76" s="149"/>
      <c r="W76" s="149"/>
      <c r="X76" s="155"/>
      <c r="Y76" s="155"/>
    </row>
    <row r="77" spans="1:47" ht="13.5" hidden="1" customHeight="1">
      <c r="A77" s="151"/>
      <c r="B77" s="151"/>
      <c r="C77" s="151"/>
      <c r="D77" s="152"/>
      <c r="E77" s="152"/>
      <c r="F77" s="152"/>
      <c r="G77" s="152"/>
      <c r="H77" s="152"/>
      <c r="I77" s="152"/>
      <c r="J77" s="152"/>
      <c r="K77" s="152"/>
      <c r="L77" s="152"/>
      <c r="M77" s="152"/>
      <c r="N77" s="152"/>
      <c r="O77" s="152"/>
      <c r="P77" s="152"/>
      <c r="Q77" s="152"/>
      <c r="R77" s="152"/>
      <c r="S77" s="146"/>
      <c r="T77" s="153"/>
      <c r="U77" s="154"/>
      <c r="V77" s="149"/>
      <c r="W77" s="149"/>
      <c r="X77" s="139"/>
      <c r="Y77" s="139"/>
    </row>
    <row r="78" spans="1:47" ht="12.75" hidden="1" customHeight="1">
      <c r="A78" s="130"/>
      <c r="B78" s="130"/>
      <c r="C78" s="130"/>
      <c r="D78" s="156"/>
      <c r="E78" s="156"/>
      <c r="F78" s="156"/>
      <c r="G78" s="156"/>
      <c r="H78" s="156"/>
      <c r="I78" s="156"/>
      <c r="J78" s="156"/>
      <c r="K78" s="156"/>
      <c r="L78" s="156"/>
      <c r="M78" s="156"/>
      <c r="N78" s="156"/>
      <c r="O78" s="156"/>
      <c r="P78" s="156"/>
      <c r="Q78" s="156"/>
      <c r="R78" s="156"/>
      <c r="S78" s="156"/>
      <c r="T78" s="157"/>
      <c r="U78" s="158"/>
      <c r="V78" s="149"/>
      <c r="W78" s="149"/>
      <c r="X78" s="139"/>
      <c r="Y78" s="139"/>
    </row>
    <row r="79" spans="1:47" hidden="1">
      <c r="A79" s="149"/>
      <c r="B79" s="159"/>
      <c r="C79" s="159"/>
      <c r="D79" s="159"/>
      <c r="E79" s="160"/>
      <c r="F79" s="160"/>
      <c r="G79" s="160"/>
      <c r="H79" s="160"/>
      <c r="I79" s="160"/>
      <c r="J79" s="160"/>
      <c r="K79" s="160"/>
      <c r="L79" s="160"/>
      <c r="M79" s="160"/>
      <c r="N79" s="160"/>
      <c r="O79" s="160"/>
      <c r="P79" s="160"/>
      <c r="Q79" s="160"/>
      <c r="R79" s="160"/>
      <c r="S79" s="160"/>
      <c r="T79" s="160"/>
      <c r="U79" s="160"/>
      <c r="V79" s="160"/>
      <c r="W79" s="160"/>
      <c r="X79" s="161"/>
      <c r="Y79" s="161"/>
    </row>
    <row r="80" spans="1:47" hidden="1">
      <c r="A80" s="149"/>
      <c r="B80" s="162"/>
      <c r="C80" s="163"/>
      <c r="D80" s="163"/>
      <c r="E80" s="163"/>
      <c r="F80" s="163"/>
      <c r="G80" s="163"/>
      <c r="H80" s="163"/>
      <c r="I80" s="163"/>
      <c r="J80" s="163"/>
      <c r="K80" s="163"/>
      <c r="L80" s="163"/>
      <c r="M80" s="163"/>
      <c r="N80" s="163"/>
      <c r="O80" s="163"/>
      <c r="P80" s="163"/>
      <c r="Q80" s="163"/>
      <c r="R80" s="163"/>
      <c r="S80" s="163"/>
      <c r="T80" s="163"/>
      <c r="U80" s="163"/>
      <c r="V80" s="150"/>
      <c r="W80" s="164"/>
    </row>
    <row r="81" spans="1:33" hidden="1">
      <c r="A81" s="149"/>
      <c r="B81" s="162"/>
      <c r="C81" s="162"/>
      <c r="D81" s="162"/>
      <c r="E81" s="162"/>
      <c r="F81" s="162"/>
      <c r="G81" s="162"/>
      <c r="H81" s="162"/>
      <c r="I81" s="162"/>
      <c r="J81" s="162"/>
      <c r="K81" s="162"/>
      <c r="L81" s="162"/>
      <c r="M81" s="162"/>
      <c r="N81" s="162"/>
      <c r="O81" s="162"/>
      <c r="P81" s="162"/>
      <c r="Q81" s="162"/>
      <c r="R81" s="162"/>
      <c r="S81" s="162"/>
      <c r="T81" s="162"/>
      <c r="U81" s="162"/>
      <c r="V81" s="163"/>
      <c r="W81" s="165"/>
    </row>
    <row r="82" spans="1:33" hidden="1">
      <c r="A82" s="149"/>
      <c r="B82" s="162"/>
      <c r="C82" s="162"/>
      <c r="D82" s="162"/>
      <c r="E82" s="162"/>
      <c r="F82" s="162"/>
      <c r="G82" s="162"/>
      <c r="H82" s="162"/>
      <c r="I82" s="162"/>
      <c r="J82" s="162"/>
      <c r="K82" s="162"/>
      <c r="L82" s="162"/>
      <c r="M82" s="162"/>
      <c r="N82" s="162"/>
      <c r="O82" s="162"/>
      <c r="P82" s="162"/>
      <c r="Q82" s="162"/>
      <c r="R82" s="162"/>
      <c r="S82" s="162"/>
      <c r="T82" s="162"/>
      <c r="U82" s="162"/>
      <c r="V82" s="149"/>
      <c r="W82" s="149"/>
    </row>
    <row r="83" spans="1:33" hidden="1">
      <c r="A83" s="149"/>
      <c r="B83" s="149"/>
      <c r="C83" s="162"/>
      <c r="D83" s="162"/>
      <c r="E83" s="162"/>
      <c r="F83" s="162"/>
      <c r="G83" s="162"/>
      <c r="H83" s="162"/>
      <c r="I83" s="162"/>
      <c r="J83" s="162"/>
      <c r="K83" s="162"/>
      <c r="L83" s="162"/>
      <c r="M83" s="162"/>
      <c r="N83" s="162"/>
      <c r="O83" s="162"/>
      <c r="P83" s="162"/>
      <c r="Q83" s="162"/>
      <c r="R83" s="162"/>
      <c r="S83" s="162"/>
      <c r="T83" s="162"/>
      <c r="U83" s="162"/>
      <c r="V83" s="150"/>
      <c r="W83" s="166"/>
    </row>
    <row r="84" spans="1:33" hidden="1">
      <c r="A84" s="149"/>
      <c r="B84" s="149"/>
      <c r="C84" s="149"/>
      <c r="D84" s="149"/>
      <c r="E84" s="149"/>
      <c r="F84" s="163"/>
      <c r="G84" s="163"/>
      <c r="H84" s="163"/>
      <c r="I84" s="163"/>
      <c r="J84" s="163"/>
      <c r="K84" s="163"/>
      <c r="L84" s="163"/>
      <c r="M84" s="163"/>
      <c r="N84" s="163"/>
      <c r="O84" s="163"/>
      <c r="P84" s="163"/>
      <c r="Q84" s="163"/>
      <c r="R84" s="163"/>
      <c r="S84" s="163"/>
      <c r="T84" s="163"/>
      <c r="U84" s="167"/>
      <c r="V84" s="163"/>
      <c r="W84" s="163"/>
    </row>
    <row r="85" spans="1:33" hidden="1">
      <c r="A85" s="149"/>
      <c r="B85" s="149"/>
      <c r="C85" s="149"/>
      <c r="D85" s="149"/>
      <c r="E85" s="149"/>
      <c r="F85" s="167"/>
      <c r="G85" s="167"/>
      <c r="H85" s="167"/>
      <c r="I85" s="167"/>
      <c r="J85" s="167"/>
      <c r="K85" s="167"/>
      <c r="L85" s="167"/>
      <c r="M85" s="167"/>
      <c r="N85" s="167"/>
      <c r="O85" s="167"/>
      <c r="P85" s="167"/>
      <c r="Q85" s="167"/>
      <c r="R85" s="167"/>
      <c r="S85" s="167"/>
      <c r="T85" s="167"/>
      <c r="U85" s="167"/>
      <c r="V85" s="163"/>
      <c r="W85" s="163"/>
    </row>
    <row r="86" spans="1:33" hidden="1">
      <c r="A86" s="149"/>
      <c r="B86" s="149"/>
      <c r="C86" s="149"/>
      <c r="D86" s="149"/>
      <c r="E86" s="149"/>
      <c r="F86" s="167"/>
      <c r="G86" s="167"/>
      <c r="H86" s="167"/>
      <c r="I86" s="167"/>
      <c r="J86" s="167"/>
      <c r="K86" s="167"/>
      <c r="L86" s="167"/>
      <c r="M86" s="167"/>
      <c r="N86" s="167"/>
      <c r="O86" s="167"/>
      <c r="P86" s="167"/>
      <c r="Q86" s="167"/>
      <c r="R86" s="167"/>
      <c r="S86" s="167"/>
      <c r="T86" s="167"/>
      <c r="U86" s="168"/>
      <c r="V86" s="149"/>
      <c r="W86" s="163"/>
    </row>
    <row r="87" spans="1:33" hidden="1">
      <c r="A87" s="149"/>
      <c r="B87" s="149"/>
      <c r="C87" s="149"/>
      <c r="D87" s="149"/>
      <c r="E87" s="149"/>
      <c r="F87" s="169"/>
      <c r="G87" s="169"/>
      <c r="H87" s="169"/>
      <c r="I87" s="169"/>
      <c r="J87" s="169"/>
      <c r="K87" s="169"/>
      <c r="L87" s="169"/>
      <c r="M87" s="169"/>
      <c r="N87" s="169"/>
      <c r="O87" s="169"/>
      <c r="P87" s="169"/>
      <c r="Q87" s="169"/>
      <c r="R87" s="169"/>
      <c r="S87" s="169"/>
      <c r="T87" s="169"/>
      <c r="U87" s="169"/>
      <c r="V87" s="170"/>
      <c r="W87" s="163"/>
      <c r="AB87" s="12"/>
      <c r="AC87" s="113"/>
      <c r="AD87" s="114"/>
      <c r="AE87" s="114"/>
      <c r="AF87" s="115"/>
      <c r="AG87" s="115"/>
    </row>
    <row r="88" spans="1:33" ht="12.75" hidden="1" customHeight="1">
      <c r="A88" s="169"/>
      <c r="B88" s="169"/>
      <c r="C88" s="169"/>
      <c r="D88" s="169"/>
      <c r="E88" s="169"/>
      <c r="F88" s="169"/>
      <c r="G88" s="169"/>
      <c r="H88" s="169"/>
      <c r="I88" s="169"/>
      <c r="J88" s="169"/>
      <c r="K88" s="169"/>
      <c r="L88" s="169"/>
      <c r="M88" s="169"/>
      <c r="N88" s="169"/>
      <c r="O88" s="169"/>
      <c r="P88" s="169"/>
      <c r="Q88" s="169"/>
      <c r="R88" s="169"/>
      <c r="S88" s="169"/>
      <c r="T88" s="169"/>
      <c r="U88" s="149"/>
      <c r="V88" s="167"/>
      <c r="W88" s="170"/>
      <c r="AB88" s="12"/>
      <c r="AC88" s="113"/>
      <c r="AD88" s="114"/>
      <c r="AE88" s="114"/>
      <c r="AF88" s="115"/>
      <c r="AG88" s="115"/>
    </row>
    <row r="89" spans="1:33" ht="12.75" hidden="1" customHeight="1">
      <c r="A89" s="149"/>
      <c r="B89" s="149"/>
      <c r="C89" s="168"/>
      <c r="D89" s="168"/>
      <c r="E89" s="168"/>
      <c r="F89" s="168"/>
      <c r="G89" s="168"/>
      <c r="H89" s="168"/>
      <c r="I89" s="168"/>
      <c r="J89" s="168"/>
      <c r="K89" s="168"/>
      <c r="L89" s="168"/>
      <c r="M89" s="168"/>
      <c r="N89" s="168"/>
      <c r="O89" s="168"/>
      <c r="P89" s="168"/>
      <c r="Q89" s="168"/>
      <c r="R89" s="168"/>
      <c r="S89" s="168"/>
      <c r="T89" s="168"/>
      <c r="U89" s="168"/>
      <c r="V89" s="168"/>
      <c r="W89" s="168"/>
      <c r="AB89" s="12"/>
      <c r="AC89" s="113"/>
      <c r="AD89" s="114"/>
      <c r="AE89" s="114"/>
      <c r="AF89" s="115"/>
      <c r="AG89" s="115"/>
    </row>
    <row r="90" spans="1:33" ht="14.25" hidden="1" customHeight="1">
      <c r="A90" s="171"/>
      <c r="B90" s="171"/>
      <c r="C90" s="171"/>
      <c r="D90" s="171"/>
      <c r="E90" s="171"/>
      <c r="F90" s="149"/>
      <c r="G90" s="149"/>
      <c r="H90" s="149"/>
      <c r="I90" s="149"/>
      <c r="J90" s="149"/>
      <c r="K90" s="149"/>
      <c r="L90" s="149"/>
      <c r="M90" s="149"/>
      <c r="N90" s="149"/>
      <c r="O90" s="149"/>
      <c r="P90" s="149"/>
      <c r="Q90" s="149"/>
      <c r="R90" s="149"/>
      <c r="S90" s="149"/>
      <c r="T90" s="149"/>
      <c r="U90" s="149"/>
      <c r="V90" s="149"/>
      <c r="W90" s="149"/>
      <c r="AB90" s="12"/>
      <c r="AC90" s="113"/>
      <c r="AD90" s="114"/>
      <c r="AE90" s="114"/>
      <c r="AF90" s="115"/>
      <c r="AG90" s="115"/>
    </row>
    <row r="91" spans="1:33" ht="12.75" hidden="1" customHeight="1">
      <c r="A91" s="172"/>
      <c r="B91" s="171"/>
      <c r="C91" s="171"/>
      <c r="D91" s="171"/>
      <c r="E91" s="171"/>
      <c r="F91" s="149"/>
      <c r="G91" s="149"/>
      <c r="H91" s="149"/>
      <c r="I91" s="149"/>
      <c r="J91" s="149"/>
      <c r="K91" s="149"/>
      <c r="L91" s="149"/>
      <c r="M91" s="149"/>
      <c r="N91" s="149"/>
      <c r="O91" s="149"/>
      <c r="P91" s="149"/>
      <c r="Q91" s="149"/>
      <c r="R91" s="149"/>
      <c r="S91" s="149"/>
      <c r="T91" s="149"/>
      <c r="U91" s="149"/>
      <c r="V91" s="149"/>
      <c r="W91" s="149"/>
      <c r="AB91" s="12"/>
      <c r="AC91" s="113"/>
      <c r="AD91" s="114"/>
      <c r="AE91" s="114"/>
      <c r="AF91" s="115"/>
      <c r="AG91" s="115"/>
    </row>
    <row r="92" spans="1:33" ht="12.75" hidden="1" customHeight="1">
      <c r="A92" s="171"/>
      <c r="B92" s="171"/>
      <c r="C92" s="171"/>
      <c r="D92" s="171"/>
      <c r="E92" s="171"/>
      <c r="F92" s="149"/>
      <c r="G92" s="149"/>
      <c r="H92" s="149"/>
      <c r="I92" s="149"/>
      <c r="J92" s="149"/>
      <c r="K92" s="149"/>
      <c r="L92" s="149"/>
      <c r="M92" s="149"/>
      <c r="N92" s="149"/>
      <c r="O92" s="149"/>
      <c r="P92" s="149"/>
      <c r="Q92" s="149"/>
      <c r="R92" s="149"/>
      <c r="S92" s="149"/>
      <c r="T92" s="149"/>
      <c r="U92" s="149"/>
      <c r="V92" s="149"/>
      <c r="W92" s="149"/>
      <c r="AB92" s="12"/>
      <c r="AC92" s="113"/>
      <c r="AD92" s="114"/>
      <c r="AE92" s="114"/>
      <c r="AF92" s="115"/>
      <c r="AG92" s="115"/>
    </row>
    <row r="93" spans="1:33" ht="12.75" hidden="1" customHeight="1">
      <c r="A93" s="171"/>
      <c r="B93" s="171"/>
      <c r="C93" s="171"/>
      <c r="D93" s="171"/>
      <c r="E93" s="171"/>
      <c r="F93" s="149"/>
      <c r="G93" s="149"/>
      <c r="H93" s="149"/>
      <c r="I93" s="149"/>
      <c r="J93" s="149"/>
      <c r="K93" s="149"/>
      <c r="L93" s="149"/>
      <c r="M93" s="149"/>
      <c r="N93" s="149"/>
      <c r="O93" s="149"/>
      <c r="P93" s="149"/>
      <c r="Q93" s="149"/>
      <c r="R93" s="149"/>
      <c r="S93" s="149"/>
      <c r="T93" s="149"/>
      <c r="U93" s="149"/>
      <c r="V93" s="149"/>
      <c r="W93" s="149"/>
      <c r="AB93" s="12"/>
      <c r="AC93" s="113"/>
      <c r="AD93" s="114"/>
      <c r="AE93" s="114"/>
      <c r="AF93" s="115"/>
      <c r="AG93" s="115"/>
    </row>
    <row r="94" spans="1:33" ht="12.75" hidden="1" customHeight="1">
      <c r="A94" s="171"/>
      <c r="B94" s="171"/>
      <c r="C94" s="171"/>
      <c r="D94" s="171"/>
      <c r="E94" s="171"/>
      <c r="F94" s="149"/>
      <c r="G94" s="149"/>
      <c r="H94" s="149"/>
      <c r="I94" s="149"/>
      <c r="J94" s="149"/>
      <c r="K94" s="149"/>
      <c r="L94" s="149"/>
      <c r="M94" s="149"/>
      <c r="N94" s="149"/>
      <c r="O94" s="149"/>
      <c r="P94" s="149"/>
      <c r="Q94" s="149"/>
      <c r="R94" s="149"/>
      <c r="S94" s="149"/>
      <c r="T94" s="149"/>
      <c r="U94" s="149"/>
      <c r="V94" s="149"/>
      <c r="W94" s="149"/>
      <c r="AB94" s="12"/>
      <c r="AC94" s="113"/>
      <c r="AD94" s="114"/>
      <c r="AE94" s="114"/>
      <c r="AF94" s="115"/>
      <c r="AG94" s="115"/>
    </row>
    <row r="95" spans="1:33" ht="12.75" hidden="1" customHeight="1">
      <c r="A95" s="171"/>
      <c r="B95" s="171"/>
      <c r="C95" s="171"/>
      <c r="D95" s="171"/>
      <c r="E95" s="171"/>
      <c r="F95" s="149"/>
      <c r="G95" s="149"/>
      <c r="H95" s="149"/>
      <c r="I95" s="149"/>
      <c r="J95" s="149"/>
      <c r="K95" s="149"/>
      <c r="L95" s="149"/>
      <c r="M95" s="149"/>
      <c r="N95" s="149"/>
      <c r="O95" s="149"/>
      <c r="P95" s="149"/>
      <c r="Q95" s="149"/>
      <c r="R95" s="149"/>
      <c r="S95" s="149"/>
      <c r="T95" s="149"/>
      <c r="U95" s="149"/>
      <c r="V95" s="149"/>
      <c r="W95" s="149"/>
      <c r="AB95" s="12"/>
      <c r="AC95" s="173"/>
      <c r="AD95" s="174"/>
      <c r="AE95" s="174"/>
      <c r="AF95" s="115"/>
      <c r="AG95" s="115"/>
    </row>
    <row r="96" spans="1:33" ht="12.75" hidden="1" customHeight="1">
      <c r="A96" s="171"/>
      <c r="B96" s="171"/>
      <c r="C96" s="171"/>
      <c r="D96" s="171"/>
      <c r="E96" s="171"/>
      <c r="F96" s="149"/>
      <c r="G96" s="149"/>
      <c r="H96" s="149"/>
      <c r="I96" s="149"/>
      <c r="J96" s="149"/>
      <c r="K96" s="149"/>
      <c r="L96" s="149"/>
      <c r="M96" s="149"/>
      <c r="N96" s="149"/>
      <c r="O96" s="149"/>
      <c r="P96" s="149"/>
      <c r="Q96" s="149"/>
      <c r="R96" s="149"/>
      <c r="S96" s="149"/>
      <c r="T96" s="149"/>
      <c r="U96" s="149"/>
      <c r="V96" s="149"/>
      <c r="W96" s="149"/>
      <c r="AB96" s="12"/>
      <c r="AC96" s="173"/>
      <c r="AD96" s="174"/>
      <c r="AE96" s="174"/>
      <c r="AF96" s="115"/>
      <c r="AG96" s="115"/>
    </row>
    <row r="97" spans="1:33" ht="12.75" hidden="1" customHeight="1">
      <c r="A97" s="171"/>
      <c r="B97" s="171"/>
      <c r="C97" s="171"/>
      <c r="D97" s="171"/>
      <c r="E97" s="171"/>
      <c r="F97" s="149"/>
      <c r="G97" s="149"/>
      <c r="H97" s="149"/>
      <c r="I97" s="149"/>
      <c r="J97" s="149"/>
      <c r="K97" s="149"/>
      <c r="L97" s="149"/>
      <c r="M97" s="149"/>
      <c r="N97" s="149"/>
      <c r="O97" s="149"/>
      <c r="P97" s="149"/>
      <c r="Q97" s="149"/>
      <c r="R97" s="149"/>
      <c r="S97" s="149"/>
      <c r="T97" s="149"/>
      <c r="U97" s="149"/>
      <c r="V97" s="149"/>
      <c r="W97" s="149"/>
      <c r="AC97" s="139"/>
      <c r="AD97" s="174"/>
      <c r="AE97" s="175"/>
      <c r="AF97" s="115"/>
      <c r="AG97" s="115"/>
    </row>
    <row r="98" spans="1:33" ht="12.75" hidden="1" customHeight="1">
      <c r="A98" s="171"/>
      <c r="B98" s="171"/>
      <c r="C98" s="171"/>
      <c r="D98" s="171"/>
      <c r="E98" s="171"/>
      <c r="F98" s="149"/>
      <c r="G98" s="149"/>
      <c r="H98" s="149"/>
      <c r="I98" s="149"/>
      <c r="J98" s="149"/>
      <c r="K98" s="149"/>
      <c r="L98" s="149"/>
      <c r="M98" s="149"/>
      <c r="N98" s="149"/>
      <c r="O98" s="149"/>
      <c r="P98" s="149"/>
      <c r="Q98" s="149"/>
      <c r="R98" s="149"/>
      <c r="S98" s="149"/>
      <c r="T98" s="149"/>
      <c r="U98" s="149"/>
      <c r="V98" s="149"/>
      <c r="W98" s="149"/>
      <c r="AC98" s="139"/>
      <c r="AD98" s="174"/>
      <c r="AE98" s="175"/>
      <c r="AF98" s="115"/>
      <c r="AG98" s="115"/>
    </row>
    <row r="99" spans="1:33" hidden="1">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AC99" s="139"/>
      <c r="AD99" s="174"/>
      <c r="AE99" s="175"/>
      <c r="AF99" s="115"/>
      <c r="AG99" s="115"/>
    </row>
    <row r="100" spans="1:33" ht="20.25" hidden="1" customHeight="1">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AC100" s="139"/>
      <c r="AD100" s="174"/>
      <c r="AE100" s="175"/>
      <c r="AF100" s="115"/>
      <c r="AG100" s="115"/>
    </row>
    <row r="101" spans="1:33" hidden="1">
      <c r="A101" s="176"/>
      <c r="B101" s="177"/>
      <c r="C101" s="149"/>
      <c r="D101" s="149"/>
      <c r="E101" s="149"/>
      <c r="F101" s="149"/>
      <c r="G101" s="149"/>
      <c r="H101" s="149"/>
      <c r="I101" s="149"/>
      <c r="J101" s="149"/>
      <c r="K101" s="149"/>
      <c r="L101" s="149"/>
      <c r="M101" s="149"/>
      <c r="N101" s="149"/>
      <c r="O101" s="149"/>
      <c r="P101" s="149"/>
      <c r="Q101" s="149"/>
      <c r="R101" s="149"/>
      <c r="S101" s="149"/>
      <c r="T101" s="149"/>
      <c r="U101" s="149"/>
      <c r="V101" s="149"/>
      <c r="W101" s="149"/>
      <c r="AC101" s="139"/>
      <c r="AD101" s="174"/>
      <c r="AE101" s="175"/>
      <c r="AF101" s="115"/>
      <c r="AG101" s="115"/>
    </row>
    <row r="102" spans="1:33" hidden="1">
      <c r="A102" s="176"/>
      <c r="B102" s="177"/>
      <c r="C102" s="149"/>
      <c r="D102" s="149"/>
      <c r="E102" s="149"/>
      <c r="F102" s="149"/>
      <c r="G102" s="149"/>
      <c r="H102" s="149"/>
      <c r="I102" s="149"/>
      <c r="J102" s="149"/>
      <c r="K102" s="149"/>
      <c r="L102" s="149"/>
      <c r="M102" s="149"/>
      <c r="N102" s="149"/>
      <c r="O102" s="149"/>
      <c r="P102" s="149"/>
      <c r="Q102" s="149"/>
      <c r="R102" s="149"/>
      <c r="S102" s="149"/>
      <c r="T102" s="149"/>
      <c r="U102" s="149"/>
      <c r="V102" s="149"/>
      <c r="W102" s="149"/>
      <c r="AC102" s="139"/>
      <c r="AD102" s="174"/>
      <c r="AE102" s="175"/>
      <c r="AF102" s="115"/>
      <c r="AG102" s="115"/>
    </row>
    <row r="103" spans="1:33" hidden="1">
      <c r="A103" s="176"/>
      <c r="B103" s="177"/>
      <c r="C103" s="149"/>
      <c r="D103" s="149"/>
      <c r="E103" s="149"/>
      <c r="F103" s="149"/>
      <c r="G103" s="149"/>
      <c r="H103" s="149"/>
      <c r="I103" s="149"/>
      <c r="J103" s="149"/>
      <c r="K103" s="149"/>
      <c r="L103" s="149"/>
      <c r="M103" s="149"/>
      <c r="N103" s="149"/>
      <c r="O103" s="149"/>
      <c r="P103" s="149"/>
      <c r="Q103" s="149"/>
      <c r="R103" s="149"/>
      <c r="S103" s="149"/>
      <c r="T103" s="149"/>
      <c r="U103" s="149"/>
      <c r="V103" s="149"/>
      <c r="W103" s="149"/>
      <c r="AC103" s="139"/>
      <c r="AE103" s="175"/>
      <c r="AF103" s="115"/>
      <c r="AG103" s="115"/>
    </row>
    <row r="104" spans="1:33" hidden="1">
      <c r="A104" s="176"/>
      <c r="B104" s="177"/>
      <c r="C104" s="149"/>
      <c r="D104" s="149"/>
      <c r="E104" s="149"/>
      <c r="F104" s="149"/>
      <c r="G104" s="149"/>
      <c r="H104" s="149"/>
      <c r="I104" s="149"/>
      <c r="J104" s="149"/>
      <c r="K104" s="149"/>
      <c r="L104" s="149"/>
      <c r="M104" s="149"/>
      <c r="N104" s="149"/>
      <c r="O104" s="149"/>
      <c r="P104" s="149"/>
      <c r="Q104" s="149"/>
      <c r="R104" s="149"/>
      <c r="S104" s="149"/>
      <c r="T104" s="149"/>
      <c r="U104" s="149"/>
      <c r="V104" s="149"/>
      <c r="W104" s="149"/>
      <c r="AC104" s="139"/>
      <c r="AE104" s="175"/>
      <c r="AF104" s="115"/>
      <c r="AG104" s="115"/>
    </row>
    <row r="105" spans="1:33" ht="30.75" hidden="1" customHeight="1">
      <c r="A105" s="176"/>
      <c r="B105" s="177"/>
      <c r="C105" s="149"/>
      <c r="D105" s="149"/>
      <c r="E105" s="149"/>
      <c r="F105" s="149"/>
      <c r="G105" s="149"/>
      <c r="H105" s="149"/>
      <c r="I105" s="149"/>
      <c r="J105" s="149"/>
      <c r="K105" s="149"/>
      <c r="L105" s="149"/>
      <c r="M105" s="149"/>
      <c r="N105" s="149"/>
      <c r="O105" s="149"/>
      <c r="P105" s="149"/>
      <c r="Q105" s="149"/>
      <c r="R105" s="149"/>
      <c r="S105" s="149"/>
      <c r="T105" s="149"/>
      <c r="U105" s="149"/>
      <c r="V105" s="149"/>
      <c r="W105" s="149"/>
      <c r="AC105" s="139"/>
      <c r="AE105" s="175"/>
      <c r="AF105" s="115"/>
      <c r="AG105" s="115"/>
    </row>
    <row r="106" spans="1:33" hidden="1">
      <c r="A106" s="176"/>
      <c r="B106" s="177"/>
      <c r="C106" s="149"/>
      <c r="D106" s="149"/>
      <c r="E106" s="149"/>
      <c r="F106" s="149"/>
      <c r="G106" s="149"/>
      <c r="H106" s="149"/>
      <c r="I106" s="149"/>
      <c r="J106" s="149"/>
      <c r="K106" s="149"/>
      <c r="L106" s="149"/>
      <c r="M106" s="149"/>
      <c r="N106" s="149"/>
      <c r="O106" s="149"/>
      <c r="P106" s="149"/>
      <c r="Q106" s="149"/>
      <c r="R106" s="149"/>
      <c r="S106" s="149"/>
      <c r="T106" s="149"/>
      <c r="U106" s="149"/>
      <c r="V106" s="149"/>
      <c r="W106" s="149"/>
      <c r="AC106" s="139"/>
      <c r="AE106" s="175"/>
      <c r="AF106" s="115"/>
      <c r="AG106" s="115"/>
    </row>
    <row r="107" spans="1:33" hidden="1">
      <c r="A107" s="149"/>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AC107" s="139"/>
      <c r="AE107" s="175"/>
      <c r="AF107" s="115"/>
      <c r="AG107" s="115"/>
    </row>
    <row r="108" spans="1:33" ht="12.75" hidden="1" customHeight="1">
      <c r="A108" s="149"/>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AC108" s="139"/>
      <c r="AE108" s="175"/>
      <c r="AF108" s="115"/>
      <c r="AG108" s="115"/>
    </row>
    <row r="109" spans="1:33" ht="12.75" hidden="1" customHeight="1">
      <c r="A109" s="149"/>
      <c r="B109" s="149"/>
      <c r="C109" s="149"/>
      <c r="D109" s="149"/>
      <c r="E109" s="178"/>
      <c r="F109" s="178"/>
      <c r="G109" s="178"/>
      <c r="H109" s="178"/>
      <c r="I109" s="178"/>
      <c r="J109" s="178"/>
      <c r="K109" s="178"/>
      <c r="L109" s="178"/>
      <c r="M109" s="178"/>
      <c r="N109" s="178"/>
      <c r="O109" s="178"/>
      <c r="P109" s="178"/>
      <c r="Q109" s="178"/>
      <c r="R109" s="178"/>
      <c r="S109" s="178"/>
      <c r="T109" s="178"/>
      <c r="U109" s="178"/>
      <c r="V109" s="149"/>
      <c r="W109" s="149"/>
      <c r="AC109" s="139"/>
      <c r="AE109" s="175"/>
      <c r="AF109" s="115"/>
      <c r="AG109" s="115"/>
    </row>
    <row r="110" spans="1:33" ht="12.75" hidden="1" customHeight="1">
      <c r="A110" s="130"/>
      <c r="B110" s="130"/>
      <c r="C110" s="130"/>
      <c r="D110" s="149"/>
      <c r="E110" s="149"/>
      <c r="F110" s="149"/>
      <c r="G110" s="149"/>
      <c r="H110" s="149"/>
      <c r="I110" s="149"/>
      <c r="J110" s="149"/>
      <c r="K110" s="149"/>
      <c r="L110" s="149"/>
      <c r="M110" s="149"/>
      <c r="N110" s="149"/>
      <c r="O110" s="149"/>
      <c r="P110" s="149"/>
      <c r="Q110" s="149"/>
      <c r="R110" s="149"/>
      <c r="S110" s="149"/>
      <c r="T110" s="149"/>
      <c r="U110" s="149"/>
      <c r="V110" s="179"/>
      <c r="W110" s="149"/>
      <c r="AC110" s="139"/>
      <c r="AE110" s="175"/>
      <c r="AF110" s="115"/>
      <c r="AG110" s="115"/>
    </row>
    <row r="111" spans="1:33" ht="12.75" hidden="1" customHeight="1">
      <c r="A111" s="130"/>
      <c r="B111" s="130"/>
      <c r="C111" s="130"/>
      <c r="D111" s="149"/>
      <c r="E111" s="149"/>
      <c r="F111" s="149"/>
      <c r="G111" s="149"/>
      <c r="H111" s="149"/>
      <c r="I111" s="149"/>
      <c r="J111" s="149"/>
      <c r="K111" s="149"/>
      <c r="L111" s="149"/>
      <c r="M111" s="149"/>
      <c r="N111" s="149"/>
      <c r="O111" s="149"/>
      <c r="P111" s="149"/>
      <c r="Q111" s="149"/>
      <c r="R111" s="149"/>
      <c r="S111" s="149"/>
      <c r="T111" s="149"/>
      <c r="U111" s="149"/>
      <c r="V111" s="149"/>
      <c r="W111" s="149"/>
      <c r="AC111" s="139"/>
      <c r="AE111" s="175"/>
      <c r="AF111" s="115"/>
      <c r="AG111" s="115"/>
    </row>
    <row r="112" spans="1:33" ht="12.75" hidden="1" customHeight="1">
      <c r="A112" s="130"/>
      <c r="B112" s="130"/>
      <c r="C112" s="130"/>
      <c r="D112" s="149"/>
      <c r="E112" s="149"/>
      <c r="F112" s="149"/>
      <c r="G112" s="149"/>
      <c r="H112" s="149"/>
      <c r="I112" s="149"/>
      <c r="J112" s="149"/>
      <c r="K112" s="149"/>
      <c r="L112" s="149"/>
      <c r="M112" s="149"/>
      <c r="N112" s="149"/>
      <c r="O112" s="149"/>
      <c r="P112" s="149"/>
      <c r="Q112" s="149"/>
      <c r="R112" s="149"/>
      <c r="S112" s="149"/>
      <c r="T112" s="149"/>
      <c r="U112" s="149"/>
      <c r="V112" s="149"/>
      <c r="W112" s="149"/>
      <c r="AC112" s="139"/>
      <c r="AE112" s="175"/>
      <c r="AF112" s="115"/>
      <c r="AG112" s="115"/>
    </row>
    <row r="113" spans="1:33" ht="12.75" hidden="1" customHeight="1">
      <c r="A113" s="130"/>
      <c r="B113" s="130"/>
      <c r="C113" s="130"/>
      <c r="D113" s="149"/>
      <c r="E113" s="149"/>
      <c r="F113" s="149"/>
      <c r="G113" s="149"/>
      <c r="H113" s="149"/>
      <c r="I113" s="149"/>
      <c r="J113" s="149"/>
      <c r="K113" s="149"/>
      <c r="L113" s="149"/>
      <c r="M113" s="149"/>
      <c r="N113" s="149"/>
      <c r="O113" s="149"/>
      <c r="P113" s="149"/>
      <c r="Q113" s="149"/>
      <c r="R113" s="149"/>
      <c r="S113" s="149"/>
      <c r="T113" s="149"/>
      <c r="U113" s="149"/>
      <c r="V113" s="149"/>
      <c r="W113" s="149"/>
      <c r="AC113" s="139"/>
      <c r="AE113" s="175"/>
      <c r="AF113" s="115"/>
      <c r="AG113" s="115"/>
    </row>
    <row r="114" spans="1:33" ht="12.75" hidden="1" customHeight="1">
      <c r="A114" s="130"/>
      <c r="B114" s="130"/>
      <c r="C114" s="130"/>
      <c r="D114" s="149"/>
      <c r="E114" s="149"/>
      <c r="F114" s="149"/>
      <c r="G114" s="149"/>
      <c r="H114" s="149"/>
      <c r="I114" s="149"/>
      <c r="J114" s="149"/>
      <c r="K114" s="149"/>
      <c r="L114" s="149"/>
      <c r="M114" s="149"/>
      <c r="N114" s="149"/>
      <c r="O114" s="149"/>
      <c r="P114" s="149"/>
      <c r="Q114" s="149"/>
      <c r="R114" s="149"/>
      <c r="S114" s="149"/>
      <c r="T114" s="149"/>
      <c r="U114" s="149"/>
      <c r="V114" s="149"/>
      <c r="W114" s="149"/>
      <c r="AC114" s="139"/>
      <c r="AE114" s="175"/>
      <c r="AF114" s="115"/>
      <c r="AG114" s="115"/>
    </row>
    <row r="115" spans="1:33" ht="12.75" hidden="1" customHeight="1">
      <c r="A115" s="130"/>
      <c r="B115" s="130"/>
      <c r="C115" s="130"/>
      <c r="D115" s="149"/>
      <c r="E115" s="149"/>
      <c r="F115" s="149"/>
      <c r="G115" s="149"/>
      <c r="H115" s="149"/>
      <c r="I115" s="149"/>
      <c r="J115" s="149"/>
      <c r="K115" s="149"/>
      <c r="L115" s="149"/>
      <c r="M115" s="149"/>
      <c r="N115" s="149"/>
      <c r="O115" s="149"/>
      <c r="P115" s="149"/>
      <c r="Q115" s="149"/>
      <c r="R115" s="149"/>
      <c r="S115" s="149"/>
      <c r="T115" s="149"/>
      <c r="U115" s="149"/>
      <c r="V115" s="149"/>
      <c r="W115" s="149"/>
      <c r="AC115" s="139"/>
      <c r="AE115" s="175"/>
      <c r="AF115" s="115"/>
      <c r="AG115" s="115"/>
    </row>
    <row r="116" spans="1:33" hidden="1">
      <c r="A116" s="130"/>
      <c r="B116" s="130"/>
      <c r="C116" s="130"/>
      <c r="D116" s="149"/>
      <c r="E116" s="149"/>
      <c r="F116" s="149"/>
      <c r="G116" s="149"/>
      <c r="H116" s="149"/>
      <c r="I116" s="149"/>
      <c r="J116" s="149"/>
      <c r="K116" s="149"/>
      <c r="L116" s="149"/>
      <c r="M116" s="149"/>
      <c r="N116" s="149"/>
      <c r="O116" s="149"/>
      <c r="P116" s="149"/>
      <c r="Q116" s="149"/>
      <c r="R116" s="149"/>
      <c r="S116" s="149"/>
      <c r="T116" s="149"/>
      <c r="U116" s="149"/>
      <c r="V116" s="149"/>
      <c r="W116" s="149"/>
      <c r="AC116" s="139"/>
      <c r="AE116" s="175"/>
      <c r="AF116" s="115"/>
      <c r="AG116" s="115"/>
    </row>
    <row r="117" spans="1:33" hidden="1">
      <c r="A117" s="130"/>
      <c r="B117" s="130"/>
      <c r="C117" s="130"/>
      <c r="D117" s="149"/>
      <c r="E117" s="149"/>
      <c r="F117" s="149"/>
      <c r="G117" s="149"/>
      <c r="H117" s="149"/>
      <c r="I117" s="149"/>
      <c r="J117" s="149"/>
      <c r="K117" s="149"/>
      <c r="L117" s="149"/>
      <c r="M117" s="149"/>
      <c r="N117" s="149"/>
      <c r="O117" s="149"/>
      <c r="P117" s="149"/>
      <c r="Q117" s="149"/>
      <c r="R117" s="149"/>
      <c r="S117" s="149"/>
      <c r="T117" s="149"/>
      <c r="U117" s="149"/>
      <c r="V117" s="149"/>
      <c r="W117" s="149"/>
      <c r="AC117" s="139"/>
      <c r="AE117" s="175"/>
      <c r="AF117" s="115"/>
      <c r="AG117" s="115"/>
    </row>
    <row r="118" spans="1:33" hidden="1">
      <c r="A118" s="149"/>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AC118" s="139"/>
      <c r="AE118" s="175"/>
      <c r="AF118" s="115"/>
      <c r="AG118" s="115"/>
    </row>
    <row r="119" spans="1:33" hidden="1">
      <c r="A119" s="149"/>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AC119" s="139"/>
      <c r="AE119" s="175"/>
      <c r="AF119" s="115"/>
      <c r="AG119" s="115"/>
    </row>
    <row r="120" spans="1:33" hidden="1">
      <c r="A120" s="159"/>
      <c r="B120" s="159"/>
      <c r="C120" s="159"/>
      <c r="D120" s="159"/>
      <c r="E120" s="160"/>
      <c r="F120" s="160"/>
      <c r="G120" s="160"/>
      <c r="H120" s="160"/>
      <c r="I120" s="160"/>
      <c r="J120" s="160"/>
      <c r="K120" s="160"/>
      <c r="L120" s="160"/>
      <c r="M120" s="160"/>
      <c r="N120" s="160"/>
      <c r="O120" s="160"/>
      <c r="P120" s="160"/>
      <c r="Q120" s="160"/>
      <c r="R120" s="160"/>
      <c r="S120" s="160"/>
      <c r="T120" s="160"/>
      <c r="U120" s="160"/>
      <c r="V120" s="149"/>
      <c r="W120" s="149"/>
      <c r="AC120" s="139"/>
      <c r="AE120" s="175"/>
      <c r="AF120" s="115"/>
      <c r="AG120" s="115"/>
    </row>
    <row r="121" spans="1:33" hidden="1">
      <c r="A121" s="162"/>
      <c r="B121" s="162"/>
      <c r="C121" s="163"/>
      <c r="D121" s="163"/>
      <c r="E121" s="163"/>
      <c r="F121" s="163"/>
      <c r="G121" s="163"/>
      <c r="H121" s="163"/>
      <c r="I121" s="163"/>
      <c r="J121" s="163"/>
      <c r="K121" s="163"/>
      <c r="L121" s="163"/>
      <c r="M121" s="163"/>
      <c r="N121" s="163"/>
      <c r="O121" s="163"/>
      <c r="P121" s="163"/>
      <c r="Q121" s="163"/>
      <c r="R121" s="163"/>
      <c r="S121" s="163"/>
      <c r="T121" s="163"/>
      <c r="U121" s="163"/>
      <c r="V121" s="149"/>
      <c r="W121" s="149"/>
      <c r="AC121" s="139"/>
      <c r="AE121" s="175"/>
      <c r="AF121" s="115"/>
      <c r="AG121" s="115"/>
    </row>
    <row r="122" spans="1:33" hidden="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49"/>
      <c r="W122" s="149"/>
      <c r="AC122" s="139"/>
      <c r="AE122" s="175"/>
      <c r="AF122" s="115"/>
      <c r="AG122" s="115"/>
    </row>
    <row r="123" spans="1:33" hidden="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49"/>
      <c r="W123" s="149"/>
      <c r="AC123" s="139"/>
      <c r="AE123" s="175"/>
      <c r="AF123" s="115"/>
      <c r="AG123" s="115"/>
    </row>
    <row r="124" spans="1:33" hidden="1">
      <c r="A124" s="149"/>
      <c r="B124" s="149"/>
      <c r="C124" s="162"/>
      <c r="D124" s="162"/>
      <c r="E124" s="162"/>
      <c r="F124" s="162"/>
      <c r="G124" s="162"/>
      <c r="H124" s="162"/>
      <c r="I124" s="162"/>
      <c r="J124" s="162"/>
      <c r="K124" s="162"/>
      <c r="L124" s="162"/>
      <c r="M124" s="162"/>
      <c r="N124" s="162"/>
      <c r="O124" s="162"/>
      <c r="P124" s="162"/>
      <c r="Q124" s="162"/>
      <c r="R124" s="162"/>
      <c r="S124" s="162"/>
      <c r="T124" s="162"/>
      <c r="U124" s="162"/>
      <c r="V124" s="149"/>
      <c r="W124" s="149"/>
      <c r="AC124" s="139"/>
      <c r="AE124" s="175"/>
      <c r="AF124" s="115"/>
      <c r="AG124" s="115"/>
    </row>
    <row r="125" spans="1:33" hidden="1">
      <c r="A125" s="149"/>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AC125" s="139"/>
      <c r="AE125" s="175"/>
      <c r="AF125" s="115"/>
      <c r="AG125" s="115"/>
    </row>
    <row r="126" spans="1:33" hidden="1">
      <c r="A126" s="149"/>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AC126" s="139"/>
      <c r="AE126" s="175"/>
      <c r="AF126" s="115"/>
      <c r="AG126" s="115"/>
    </row>
    <row r="127" spans="1:33" hidden="1">
      <c r="A127" s="149"/>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AC127" s="139"/>
      <c r="AE127" s="175"/>
      <c r="AF127" s="115"/>
      <c r="AG127" s="115"/>
    </row>
    <row r="128" spans="1:33" hidden="1">
      <c r="A128" s="149"/>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AC128" s="139"/>
      <c r="AE128" s="175"/>
      <c r="AF128" s="115"/>
      <c r="AG128" s="115"/>
    </row>
    <row r="129" spans="1:33" hidden="1">
      <c r="A129" s="120"/>
      <c r="B129" s="120"/>
      <c r="C129" s="180"/>
      <c r="D129" s="180"/>
      <c r="E129" s="122"/>
      <c r="F129" s="156"/>
      <c r="G129" s="156"/>
      <c r="H129" s="156"/>
      <c r="I129" s="156"/>
      <c r="J129" s="156"/>
      <c r="K129" s="156"/>
      <c r="L129" s="156"/>
      <c r="M129" s="156"/>
      <c r="N129" s="156"/>
      <c r="O129" s="156"/>
      <c r="P129" s="156"/>
      <c r="Q129" s="156"/>
      <c r="R129" s="156"/>
      <c r="S129" s="156"/>
      <c r="T129" s="156"/>
      <c r="U129" s="181"/>
      <c r="V129" s="182"/>
      <c r="W129" s="182"/>
      <c r="AC129" s="139"/>
      <c r="AE129" s="175"/>
      <c r="AF129" s="115"/>
      <c r="AG129" s="115"/>
    </row>
    <row r="130" spans="1:33" hidden="1">
      <c r="A130" s="183"/>
      <c r="B130" s="183"/>
      <c r="C130" s="183"/>
      <c r="D130" s="183"/>
      <c r="E130" s="183"/>
      <c r="F130" s="184"/>
      <c r="G130" s="184"/>
      <c r="H130" s="184"/>
      <c r="I130" s="184"/>
      <c r="J130" s="184"/>
      <c r="K130" s="184"/>
      <c r="L130" s="184"/>
      <c r="M130" s="184"/>
      <c r="N130" s="184"/>
      <c r="O130" s="184"/>
      <c r="P130" s="184"/>
      <c r="Q130" s="184"/>
      <c r="R130" s="184"/>
      <c r="S130" s="184"/>
      <c r="T130" s="184"/>
      <c r="U130" s="185"/>
      <c r="V130" s="185"/>
      <c r="W130" s="186"/>
      <c r="AC130" s="139"/>
      <c r="AE130" s="175"/>
      <c r="AF130" s="73"/>
      <c r="AG130" s="73"/>
    </row>
    <row r="131" spans="1:33" hidden="1">
      <c r="A131" s="183"/>
      <c r="B131" s="183"/>
      <c r="C131" s="183"/>
      <c r="D131" s="183"/>
      <c r="E131" s="183"/>
      <c r="F131" s="184"/>
      <c r="G131" s="184"/>
      <c r="H131" s="184"/>
      <c r="I131" s="184"/>
      <c r="J131" s="184"/>
      <c r="K131" s="184"/>
      <c r="L131" s="184"/>
      <c r="M131" s="184"/>
      <c r="N131" s="184"/>
      <c r="O131" s="184"/>
      <c r="P131" s="184"/>
      <c r="Q131" s="184"/>
      <c r="R131" s="184"/>
      <c r="S131" s="184"/>
      <c r="T131" s="184"/>
      <c r="U131" s="185"/>
      <c r="V131" s="185"/>
      <c r="W131" s="186"/>
      <c r="AC131" s="139"/>
      <c r="AE131" s="175"/>
      <c r="AF131" s="73"/>
      <c r="AG131" s="73"/>
    </row>
    <row r="132" spans="1:33" hidden="1">
      <c r="A132" s="183"/>
      <c r="B132" s="183"/>
      <c r="C132" s="183"/>
      <c r="D132" s="183"/>
      <c r="E132" s="183"/>
      <c r="F132" s="184"/>
      <c r="G132" s="184"/>
      <c r="H132" s="184"/>
      <c r="I132" s="184"/>
      <c r="J132" s="184"/>
      <c r="K132" s="184"/>
      <c r="L132" s="184"/>
      <c r="M132" s="184"/>
      <c r="N132" s="184"/>
      <c r="O132" s="184"/>
      <c r="P132" s="184"/>
      <c r="Q132" s="184"/>
      <c r="R132" s="184"/>
      <c r="S132" s="184"/>
      <c r="T132" s="184"/>
      <c r="U132" s="185"/>
      <c r="V132" s="185"/>
      <c r="W132" s="186"/>
      <c r="AC132" s="139"/>
      <c r="AE132" s="175"/>
      <c r="AF132" s="73"/>
      <c r="AG132" s="73"/>
    </row>
    <row r="133" spans="1:33" hidden="1">
      <c r="A133" s="183"/>
      <c r="B133" s="183"/>
      <c r="C133" s="183"/>
      <c r="D133" s="183"/>
      <c r="E133" s="183"/>
      <c r="F133" s="184"/>
      <c r="G133" s="184"/>
      <c r="H133" s="184"/>
      <c r="I133" s="184"/>
      <c r="J133" s="184"/>
      <c r="K133" s="184"/>
      <c r="L133" s="184"/>
      <c r="M133" s="184"/>
      <c r="N133" s="184"/>
      <c r="O133" s="184"/>
      <c r="P133" s="184"/>
      <c r="Q133" s="184"/>
      <c r="R133" s="184"/>
      <c r="S133" s="184"/>
      <c r="T133" s="184"/>
      <c r="U133" s="185"/>
      <c r="V133" s="185"/>
      <c r="W133" s="186"/>
      <c r="AC133" s="139"/>
      <c r="AE133" s="175"/>
      <c r="AF133" s="115"/>
      <c r="AG133" s="115"/>
    </row>
    <row r="134" spans="1:33" hidden="1">
      <c r="A134" s="183"/>
      <c r="B134" s="183"/>
      <c r="C134" s="183"/>
      <c r="D134" s="183"/>
      <c r="E134" s="183"/>
      <c r="F134" s="184"/>
      <c r="G134" s="184"/>
      <c r="H134" s="184"/>
      <c r="I134" s="184"/>
      <c r="J134" s="184"/>
      <c r="K134" s="184"/>
      <c r="L134" s="184"/>
      <c r="M134" s="184"/>
      <c r="N134" s="184"/>
      <c r="O134" s="184"/>
      <c r="P134" s="184"/>
      <c r="Q134" s="184"/>
      <c r="R134" s="184"/>
      <c r="S134" s="184"/>
      <c r="T134" s="184"/>
      <c r="U134" s="185"/>
      <c r="V134" s="185"/>
      <c r="W134" s="186"/>
      <c r="AC134" s="139"/>
      <c r="AE134" s="175"/>
      <c r="AF134" s="115"/>
      <c r="AG134" s="115"/>
    </row>
    <row r="135" spans="1:33" hidden="1">
      <c r="A135" s="180"/>
      <c r="B135" s="180"/>
      <c r="C135" s="180"/>
      <c r="D135" s="180"/>
      <c r="E135" s="187"/>
      <c r="F135" s="188"/>
      <c r="G135" s="188"/>
      <c r="H135" s="188"/>
      <c r="I135" s="188"/>
      <c r="J135" s="188"/>
      <c r="K135" s="188"/>
      <c r="L135" s="188"/>
      <c r="M135" s="188"/>
      <c r="N135" s="188"/>
      <c r="O135" s="188"/>
      <c r="P135" s="188"/>
      <c r="Q135" s="188"/>
      <c r="R135" s="188"/>
      <c r="S135" s="188"/>
      <c r="T135" s="188"/>
      <c r="U135" s="186"/>
      <c r="V135" s="188"/>
      <c r="W135" s="186"/>
      <c r="AC135" s="139"/>
      <c r="AE135" s="175"/>
      <c r="AF135" s="115"/>
      <c r="AG135" s="115"/>
    </row>
    <row r="136" spans="1:33" hidden="1">
      <c r="A136" s="120"/>
      <c r="B136" s="120"/>
      <c r="C136" s="120"/>
      <c r="D136" s="120"/>
      <c r="E136" s="122"/>
      <c r="F136" s="122"/>
      <c r="G136" s="122"/>
      <c r="H136" s="122"/>
      <c r="I136" s="122"/>
      <c r="J136" s="122"/>
      <c r="K136" s="122"/>
      <c r="L136" s="122"/>
      <c r="M136" s="122"/>
      <c r="N136" s="122"/>
      <c r="O136" s="122"/>
      <c r="P136" s="122"/>
      <c r="Q136" s="122"/>
      <c r="R136" s="122"/>
      <c r="S136" s="122"/>
      <c r="T136" s="122"/>
      <c r="U136" s="122"/>
      <c r="V136" s="189"/>
      <c r="W136" s="190"/>
      <c r="AC136" s="139"/>
      <c r="AE136" s="175"/>
      <c r="AF136" s="115"/>
      <c r="AG136" s="115"/>
    </row>
    <row r="137" spans="1:33" hidden="1">
      <c r="A137" s="120"/>
      <c r="B137" s="120"/>
      <c r="C137" s="180"/>
      <c r="D137" s="180"/>
      <c r="E137" s="156"/>
      <c r="F137" s="181"/>
      <c r="G137" s="181"/>
      <c r="H137" s="181"/>
      <c r="I137" s="181"/>
      <c r="J137" s="181"/>
      <c r="K137" s="181"/>
      <c r="L137" s="181"/>
      <c r="M137" s="181"/>
      <c r="N137" s="181"/>
      <c r="O137" s="181"/>
      <c r="P137" s="181"/>
      <c r="Q137" s="181"/>
      <c r="R137" s="181"/>
      <c r="S137" s="181"/>
      <c r="T137" s="181"/>
      <c r="U137" s="181"/>
      <c r="V137" s="182"/>
      <c r="W137" s="182"/>
      <c r="AC137" s="139"/>
      <c r="AE137" s="175"/>
      <c r="AF137" s="115"/>
      <c r="AG137" s="115"/>
    </row>
    <row r="138" spans="1:33" hidden="1">
      <c r="A138" s="120"/>
      <c r="B138" s="120"/>
      <c r="C138" s="120"/>
      <c r="D138" s="120"/>
      <c r="E138" s="123"/>
      <c r="F138" s="186"/>
      <c r="G138" s="186"/>
      <c r="H138" s="186"/>
      <c r="I138" s="186"/>
      <c r="J138" s="186"/>
      <c r="K138" s="186"/>
      <c r="L138" s="186"/>
      <c r="M138" s="186"/>
      <c r="N138" s="186"/>
      <c r="O138" s="186"/>
      <c r="P138" s="186"/>
      <c r="Q138" s="186"/>
      <c r="R138" s="186"/>
      <c r="S138" s="186"/>
      <c r="T138" s="186"/>
      <c r="U138" s="191"/>
      <c r="V138" s="185"/>
      <c r="W138" s="186"/>
      <c r="AC138" s="139"/>
      <c r="AE138" s="175"/>
      <c r="AF138" s="115"/>
      <c r="AG138" s="115"/>
    </row>
    <row r="139" spans="1:33" hidden="1">
      <c r="A139" s="120"/>
      <c r="B139" s="120"/>
      <c r="C139" s="120"/>
      <c r="D139" s="120"/>
      <c r="E139" s="123"/>
      <c r="F139" s="186"/>
      <c r="G139" s="186"/>
      <c r="H139" s="186"/>
      <c r="I139" s="186"/>
      <c r="J139" s="186"/>
      <c r="K139" s="186"/>
      <c r="L139" s="186"/>
      <c r="M139" s="186"/>
      <c r="N139" s="186"/>
      <c r="O139" s="186"/>
      <c r="P139" s="186"/>
      <c r="Q139" s="186"/>
      <c r="R139" s="186"/>
      <c r="S139" s="186"/>
      <c r="T139" s="186"/>
      <c r="U139" s="191"/>
      <c r="V139" s="185"/>
      <c r="W139" s="186"/>
      <c r="AC139" s="139"/>
      <c r="AE139" s="175"/>
      <c r="AF139" s="73"/>
      <c r="AG139" s="73"/>
    </row>
    <row r="140" spans="1:33" hidden="1">
      <c r="A140" s="120"/>
      <c r="B140" s="120"/>
      <c r="C140" s="120"/>
      <c r="D140" s="120"/>
      <c r="E140" s="123"/>
      <c r="F140" s="186"/>
      <c r="G140" s="186"/>
      <c r="H140" s="186"/>
      <c r="I140" s="186"/>
      <c r="J140" s="186"/>
      <c r="K140" s="186"/>
      <c r="L140" s="186"/>
      <c r="M140" s="186"/>
      <c r="N140" s="186"/>
      <c r="O140" s="186"/>
      <c r="P140" s="186"/>
      <c r="Q140" s="186"/>
      <c r="R140" s="186"/>
      <c r="S140" s="186"/>
      <c r="T140" s="186"/>
      <c r="U140" s="191"/>
      <c r="V140" s="185"/>
      <c r="W140" s="186"/>
      <c r="AC140" s="139"/>
      <c r="AE140" s="175"/>
      <c r="AF140" s="115"/>
      <c r="AG140" s="115"/>
    </row>
    <row r="141" spans="1:33" hidden="1">
      <c r="A141" s="120"/>
      <c r="B141" s="120"/>
      <c r="C141" s="120"/>
      <c r="D141" s="120"/>
      <c r="E141" s="123"/>
      <c r="F141" s="186"/>
      <c r="G141" s="186"/>
      <c r="H141" s="186"/>
      <c r="I141" s="186"/>
      <c r="J141" s="186"/>
      <c r="K141" s="186"/>
      <c r="L141" s="186"/>
      <c r="M141" s="186"/>
      <c r="N141" s="186"/>
      <c r="O141" s="186"/>
      <c r="P141" s="186"/>
      <c r="Q141" s="186"/>
      <c r="R141" s="186"/>
      <c r="S141" s="186"/>
      <c r="T141" s="186"/>
      <c r="U141" s="191"/>
      <c r="V141" s="185"/>
      <c r="W141" s="186"/>
      <c r="AC141" s="139"/>
      <c r="AE141" s="175"/>
      <c r="AF141" s="115"/>
      <c r="AG141" s="115"/>
    </row>
    <row r="142" spans="1:33" hidden="1">
      <c r="A142" s="120"/>
      <c r="B142" s="120"/>
      <c r="C142" s="120"/>
      <c r="D142" s="120"/>
      <c r="E142" s="123"/>
      <c r="F142" s="186"/>
      <c r="G142" s="186"/>
      <c r="H142" s="186"/>
      <c r="I142" s="186"/>
      <c r="J142" s="186"/>
      <c r="K142" s="186"/>
      <c r="L142" s="186"/>
      <c r="M142" s="186"/>
      <c r="N142" s="186"/>
      <c r="O142" s="186"/>
      <c r="P142" s="186"/>
      <c r="Q142" s="186"/>
      <c r="R142" s="186"/>
      <c r="S142" s="186"/>
      <c r="T142" s="186"/>
      <c r="U142" s="191"/>
      <c r="V142" s="185"/>
      <c r="W142" s="186"/>
      <c r="AC142" s="139"/>
      <c r="AE142" s="175"/>
      <c r="AF142" s="115"/>
      <c r="AG142" s="115"/>
    </row>
    <row r="143" spans="1:33" hidden="1">
      <c r="A143" s="120"/>
      <c r="B143" s="120"/>
      <c r="C143" s="120"/>
      <c r="D143" s="120"/>
      <c r="E143" s="123"/>
      <c r="F143" s="186"/>
      <c r="G143" s="186"/>
      <c r="H143" s="186"/>
      <c r="I143" s="186"/>
      <c r="J143" s="186"/>
      <c r="K143" s="186"/>
      <c r="L143" s="186"/>
      <c r="M143" s="186"/>
      <c r="N143" s="186"/>
      <c r="O143" s="186"/>
      <c r="P143" s="186"/>
      <c r="Q143" s="186"/>
      <c r="R143" s="186"/>
      <c r="S143" s="186"/>
      <c r="T143" s="186"/>
      <c r="U143" s="191"/>
      <c r="V143" s="188"/>
      <c r="W143" s="186"/>
      <c r="AC143" s="139"/>
      <c r="AE143" s="175"/>
      <c r="AF143" s="115"/>
      <c r="AG143" s="115"/>
    </row>
    <row r="144" spans="1:33" hidden="1">
      <c r="A144" s="130"/>
      <c r="B144" s="130"/>
      <c r="C144" s="122"/>
      <c r="D144" s="122"/>
      <c r="E144" s="122"/>
      <c r="F144" s="122"/>
      <c r="G144" s="186"/>
      <c r="H144" s="186"/>
      <c r="I144" s="186"/>
      <c r="J144" s="186"/>
      <c r="K144" s="186"/>
      <c r="L144" s="186"/>
      <c r="M144" s="186"/>
      <c r="N144" s="186"/>
      <c r="O144" s="186"/>
      <c r="P144" s="186"/>
      <c r="Q144" s="186"/>
      <c r="R144" s="186"/>
      <c r="S144" s="186"/>
      <c r="T144" s="186"/>
      <c r="U144" s="122"/>
      <c r="V144" s="122"/>
      <c r="W144" s="122"/>
      <c r="AC144" s="139"/>
      <c r="AE144" s="175"/>
      <c r="AF144" s="115"/>
      <c r="AG144" s="115"/>
    </row>
    <row r="145" spans="1:33" hidden="1">
      <c r="A145" s="130"/>
      <c r="B145" s="130"/>
      <c r="C145" s="122"/>
      <c r="D145" s="122"/>
      <c r="E145" s="122"/>
      <c r="F145" s="122"/>
      <c r="G145" s="122"/>
      <c r="H145" s="122"/>
      <c r="I145" s="122"/>
      <c r="J145" s="122"/>
      <c r="K145" s="122"/>
      <c r="L145" s="122"/>
      <c r="M145" s="122"/>
      <c r="N145" s="122"/>
      <c r="O145" s="122"/>
      <c r="P145" s="122"/>
      <c r="Q145" s="122"/>
      <c r="R145" s="122"/>
      <c r="S145" s="122"/>
      <c r="T145" s="122"/>
      <c r="U145" s="122"/>
      <c r="V145" s="122"/>
      <c r="W145" s="150"/>
      <c r="AC145" s="139"/>
      <c r="AE145" s="175"/>
      <c r="AF145" s="115"/>
      <c r="AG145" s="115"/>
    </row>
    <row r="146" spans="1:33" hidden="1">
      <c r="A146" s="180"/>
      <c r="B146" s="180"/>
      <c r="C146" s="121"/>
      <c r="D146" s="121"/>
      <c r="E146" s="181"/>
      <c r="F146" s="182"/>
      <c r="G146" s="182"/>
      <c r="H146" s="182"/>
      <c r="I146" s="182"/>
      <c r="J146" s="182"/>
      <c r="K146" s="182"/>
      <c r="L146" s="182"/>
      <c r="M146" s="182"/>
      <c r="N146" s="182"/>
      <c r="O146" s="182"/>
      <c r="P146" s="182"/>
      <c r="Q146" s="182"/>
      <c r="R146" s="182"/>
      <c r="S146" s="182"/>
      <c r="T146" s="182"/>
      <c r="U146" s="156"/>
      <c r="V146" s="182"/>
      <c r="W146" s="182"/>
      <c r="AC146" s="139"/>
      <c r="AE146" s="175"/>
      <c r="AF146" s="115"/>
      <c r="AG146" s="115"/>
    </row>
    <row r="147" spans="1:33" hidden="1">
      <c r="A147" s="137"/>
      <c r="B147" s="137"/>
      <c r="C147" s="137"/>
      <c r="D147" s="137"/>
      <c r="E147" s="140"/>
      <c r="F147" s="140"/>
      <c r="G147" s="140"/>
      <c r="H147" s="140"/>
      <c r="I147" s="140"/>
      <c r="J147" s="140"/>
      <c r="K147" s="140"/>
      <c r="L147" s="140"/>
      <c r="M147" s="140"/>
      <c r="N147" s="140"/>
      <c r="O147" s="140"/>
      <c r="P147" s="140"/>
      <c r="Q147" s="140"/>
      <c r="R147" s="140"/>
      <c r="S147" s="140"/>
      <c r="T147" s="140"/>
      <c r="U147" s="141"/>
      <c r="V147" s="188"/>
      <c r="W147" s="186"/>
      <c r="AC147" s="139"/>
      <c r="AE147" s="175"/>
      <c r="AF147" s="115"/>
      <c r="AG147" s="115"/>
    </row>
    <row r="148" spans="1:33" hidden="1">
      <c r="A148" s="137"/>
      <c r="B148" s="137"/>
      <c r="C148" s="137"/>
      <c r="D148" s="137"/>
      <c r="E148" s="140"/>
      <c r="F148" s="140"/>
      <c r="G148" s="140"/>
      <c r="H148" s="140"/>
      <c r="I148" s="140"/>
      <c r="J148" s="140"/>
      <c r="K148" s="140"/>
      <c r="L148" s="140"/>
      <c r="M148" s="140"/>
      <c r="N148" s="140"/>
      <c r="O148" s="140"/>
      <c r="P148" s="140"/>
      <c r="Q148" s="140"/>
      <c r="R148" s="140"/>
      <c r="S148" s="140"/>
      <c r="T148" s="140"/>
      <c r="U148" s="141"/>
      <c r="V148" s="188"/>
      <c r="W148" s="186"/>
      <c r="AC148" s="139"/>
      <c r="AE148" s="175"/>
      <c r="AF148" s="115"/>
      <c r="AG148" s="115"/>
    </row>
    <row r="149" spans="1:33" hidden="1">
      <c r="A149" s="137"/>
      <c r="B149" s="137"/>
      <c r="C149" s="137"/>
      <c r="D149" s="137"/>
      <c r="E149" s="140"/>
      <c r="F149" s="140"/>
      <c r="G149" s="140"/>
      <c r="H149" s="140"/>
      <c r="I149" s="140"/>
      <c r="J149" s="140"/>
      <c r="K149" s="140"/>
      <c r="L149" s="140"/>
      <c r="M149" s="140"/>
      <c r="N149" s="140"/>
      <c r="O149" s="140"/>
      <c r="P149" s="140"/>
      <c r="Q149" s="140"/>
      <c r="R149" s="140"/>
      <c r="S149" s="140"/>
      <c r="T149" s="140"/>
      <c r="U149" s="141"/>
      <c r="V149" s="188"/>
      <c r="W149" s="186"/>
      <c r="AC149" s="139"/>
      <c r="AE149" s="175"/>
      <c r="AF149" s="115"/>
      <c r="AG149" s="115"/>
    </row>
    <row r="150" spans="1:33" hidden="1">
      <c r="A150" s="137"/>
      <c r="B150" s="137"/>
      <c r="C150" s="137"/>
      <c r="D150" s="137"/>
      <c r="E150" s="140"/>
      <c r="F150" s="140"/>
      <c r="G150" s="140"/>
      <c r="H150" s="140"/>
      <c r="I150" s="140"/>
      <c r="J150" s="140"/>
      <c r="K150" s="140"/>
      <c r="L150" s="140"/>
      <c r="M150" s="140"/>
      <c r="N150" s="140"/>
      <c r="O150" s="140"/>
      <c r="P150" s="140"/>
      <c r="Q150" s="140"/>
      <c r="R150" s="140"/>
      <c r="S150" s="140"/>
      <c r="T150" s="140"/>
      <c r="U150" s="141"/>
      <c r="V150" s="188"/>
      <c r="W150" s="186"/>
      <c r="AC150" s="139"/>
      <c r="AE150" s="175"/>
      <c r="AF150" s="115"/>
      <c r="AG150" s="115"/>
    </row>
    <row r="151" spans="1:33" hidden="1">
      <c r="A151" s="137"/>
      <c r="B151" s="137"/>
      <c r="C151" s="137"/>
      <c r="D151" s="137"/>
      <c r="E151" s="140"/>
      <c r="F151" s="140"/>
      <c r="G151" s="140"/>
      <c r="H151" s="140"/>
      <c r="I151" s="140"/>
      <c r="J151" s="140"/>
      <c r="K151" s="140"/>
      <c r="L151" s="140"/>
      <c r="M151" s="140"/>
      <c r="N151" s="140"/>
      <c r="O151" s="140"/>
      <c r="P151" s="140"/>
      <c r="Q151" s="140"/>
      <c r="R151" s="140"/>
      <c r="S151" s="140"/>
      <c r="T151" s="140"/>
      <c r="U151" s="141"/>
      <c r="V151" s="188"/>
      <c r="W151" s="186"/>
      <c r="AC151" s="139"/>
      <c r="AE151" s="175"/>
      <c r="AF151" s="115"/>
      <c r="AG151" s="115"/>
    </row>
    <row r="152" spans="1:33" hidden="1">
      <c r="A152" s="120"/>
      <c r="B152" s="120"/>
      <c r="C152" s="120"/>
      <c r="D152" s="120"/>
      <c r="E152" s="120"/>
      <c r="F152" s="145"/>
      <c r="G152" s="145"/>
      <c r="H152" s="145"/>
      <c r="I152" s="145"/>
      <c r="J152" s="145"/>
      <c r="K152" s="145"/>
      <c r="L152" s="145"/>
      <c r="M152" s="145"/>
      <c r="N152" s="145"/>
      <c r="O152" s="145"/>
      <c r="P152" s="145"/>
      <c r="Q152" s="145"/>
      <c r="R152" s="145"/>
      <c r="S152" s="145"/>
      <c r="T152" s="145"/>
      <c r="U152" s="120"/>
      <c r="V152" s="146"/>
      <c r="W152" s="182"/>
      <c r="AC152" s="139"/>
      <c r="AE152" s="175"/>
      <c r="AF152" s="115"/>
      <c r="AG152" s="115"/>
    </row>
    <row r="153" spans="1:33" hidden="1">
      <c r="A153" s="134"/>
      <c r="B153" s="134"/>
      <c r="C153" s="134"/>
      <c r="D153" s="134"/>
      <c r="E153" s="149"/>
      <c r="F153" s="149"/>
      <c r="G153" s="134"/>
      <c r="H153" s="134"/>
      <c r="I153" s="134"/>
      <c r="J153" s="134"/>
      <c r="K153" s="134"/>
      <c r="L153" s="134"/>
      <c r="M153" s="134"/>
      <c r="N153" s="134"/>
      <c r="O153" s="134"/>
      <c r="P153" s="134"/>
      <c r="Q153" s="134"/>
      <c r="R153" s="134"/>
      <c r="S153" s="134"/>
      <c r="T153" s="134"/>
      <c r="U153" s="134"/>
      <c r="V153" s="134"/>
      <c r="W153" s="134"/>
      <c r="AC153" s="139"/>
      <c r="AE153" s="175"/>
      <c r="AF153" s="115"/>
      <c r="AG153" s="115"/>
    </row>
    <row r="154" spans="1:33" hidden="1">
      <c r="A154" s="130"/>
      <c r="B154" s="130"/>
      <c r="C154" s="130"/>
      <c r="D154" s="120"/>
      <c r="E154" s="149"/>
      <c r="F154" s="149"/>
      <c r="G154" s="186"/>
      <c r="H154" s="186"/>
      <c r="I154" s="186"/>
      <c r="J154" s="186"/>
      <c r="K154" s="186"/>
      <c r="L154" s="186"/>
      <c r="M154" s="186"/>
      <c r="N154" s="186"/>
      <c r="O154" s="186"/>
      <c r="P154" s="186"/>
      <c r="Q154" s="186"/>
      <c r="R154" s="186"/>
      <c r="S154" s="186"/>
      <c r="T154" s="186"/>
      <c r="U154" s="120"/>
      <c r="V154" s="146"/>
      <c r="W154" s="150"/>
      <c r="AC154" s="139"/>
      <c r="AE154" s="175"/>
      <c r="AF154" s="115"/>
      <c r="AG154" s="115"/>
    </row>
    <row r="155" spans="1:33" hidden="1">
      <c r="A155" s="130"/>
      <c r="B155" s="130"/>
      <c r="C155" s="130"/>
      <c r="D155" s="120"/>
      <c r="E155" s="120"/>
      <c r="F155" s="186"/>
      <c r="G155" s="186"/>
      <c r="H155" s="186"/>
      <c r="I155" s="186"/>
      <c r="J155" s="186"/>
      <c r="K155" s="186"/>
      <c r="L155" s="186"/>
      <c r="M155" s="186"/>
      <c r="N155" s="186"/>
      <c r="O155" s="186"/>
      <c r="P155" s="186"/>
      <c r="Q155" s="186"/>
      <c r="R155" s="186"/>
      <c r="S155" s="186"/>
      <c r="T155" s="186"/>
      <c r="U155" s="120"/>
      <c r="V155" s="146"/>
      <c r="W155" s="150"/>
      <c r="AC155" s="139"/>
      <c r="AE155" s="175"/>
      <c r="AF155" s="115"/>
      <c r="AG155" s="115"/>
    </row>
    <row r="156" spans="1:33" hidden="1">
      <c r="A156" s="180"/>
      <c r="B156" s="180"/>
      <c r="C156" s="180"/>
      <c r="D156" s="181"/>
      <c r="E156" s="181"/>
      <c r="F156" s="181"/>
      <c r="G156" s="181"/>
      <c r="H156" s="181"/>
      <c r="I156" s="181"/>
      <c r="J156" s="181"/>
      <c r="K156" s="181"/>
      <c r="L156" s="181"/>
      <c r="M156" s="181"/>
      <c r="N156" s="181"/>
      <c r="O156" s="181"/>
      <c r="P156" s="181"/>
      <c r="Q156" s="181"/>
      <c r="R156" s="181"/>
      <c r="S156" s="121"/>
      <c r="T156" s="182"/>
      <c r="U156" s="182"/>
      <c r="V156" s="149"/>
      <c r="W156" s="149"/>
      <c r="AC156" s="139"/>
      <c r="AE156" s="175"/>
      <c r="AF156" s="115"/>
      <c r="AG156" s="115"/>
    </row>
    <row r="157" spans="1:33" hidden="1">
      <c r="A157" s="151"/>
      <c r="B157" s="151"/>
      <c r="C157" s="151"/>
      <c r="D157" s="152"/>
      <c r="E157" s="152"/>
      <c r="F157" s="152"/>
      <c r="G157" s="152"/>
      <c r="H157" s="152"/>
      <c r="I157" s="152"/>
      <c r="J157" s="152"/>
      <c r="K157" s="152"/>
      <c r="L157" s="152"/>
      <c r="M157" s="152"/>
      <c r="N157" s="152"/>
      <c r="O157" s="152"/>
      <c r="P157" s="152"/>
      <c r="Q157" s="152"/>
      <c r="R157" s="152"/>
      <c r="S157" s="189"/>
      <c r="T157" s="185"/>
      <c r="U157" s="192"/>
      <c r="V157" s="149"/>
      <c r="W157" s="149"/>
      <c r="AC157" s="139"/>
      <c r="AE157" s="175"/>
      <c r="AF157" s="115"/>
      <c r="AG157" s="115"/>
    </row>
    <row r="158" spans="1:33" hidden="1">
      <c r="A158" s="151"/>
      <c r="B158" s="151"/>
      <c r="C158" s="151"/>
      <c r="D158" s="152"/>
      <c r="E158" s="152"/>
      <c r="F158" s="152"/>
      <c r="G158" s="152"/>
      <c r="H158" s="152"/>
      <c r="I158" s="152"/>
      <c r="J158" s="152"/>
      <c r="K158" s="152"/>
      <c r="L158" s="152"/>
      <c r="M158" s="152"/>
      <c r="N158" s="152"/>
      <c r="O158" s="152"/>
      <c r="P158" s="152"/>
      <c r="Q158" s="152"/>
      <c r="R158" s="152"/>
      <c r="S158" s="189"/>
      <c r="T158" s="185"/>
      <c r="U158" s="192"/>
      <c r="V158" s="149"/>
      <c r="W158" s="149"/>
      <c r="AC158" s="139"/>
      <c r="AE158" s="175"/>
      <c r="AF158" s="115"/>
      <c r="AG158" s="115"/>
    </row>
    <row r="159" spans="1:33" hidden="1">
      <c r="A159" s="151"/>
      <c r="B159" s="151"/>
      <c r="C159" s="151"/>
      <c r="D159" s="152"/>
      <c r="E159" s="152"/>
      <c r="F159" s="152"/>
      <c r="G159" s="152"/>
      <c r="H159" s="152"/>
      <c r="I159" s="152"/>
      <c r="J159" s="152"/>
      <c r="K159" s="152"/>
      <c r="L159" s="152"/>
      <c r="M159" s="152"/>
      <c r="N159" s="152"/>
      <c r="O159" s="152"/>
      <c r="P159" s="152"/>
      <c r="Q159" s="152"/>
      <c r="R159" s="152"/>
      <c r="S159" s="189"/>
      <c r="T159" s="185"/>
      <c r="U159" s="192"/>
      <c r="V159" s="149"/>
      <c r="W159" s="149"/>
      <c r="AC159" s="139"/>
      <c r="AE159" s="175"/>
      <c r="AF159" s="115"/>
      <c r="AG159" s="115"/>
    </row>
    <row r="160" spans="1:33" hidden="1">
      <c r="A160" s="151"/>
      <c r="B160" s="151"/>
      <c r="C160" s="151"/>
      <c r="D160" s="152"/>
      <c r="E160" s="152"/>
      <c r="F160" s="152"/>
      <c r="G160" s="152"/>
      <c r="H160" s="152"/>
      <c r="I160" s="152"/>
      <c r="J160" s="152"/>
      <c r="K160" s="152"/>
      <c r="L160" s="152"/>
      <c r="M160" s="152"/>
      <c r="N160" s="152"/>
      <c r="O160" s="152"/>
      <c r="P160" s="152"/>
      <c r="Q160" s="152"/>
      <c r="R160" s="152"/>
      <c r="S160" s="189"/>
      <c r="T160" s="185"/>
      <c r="U160" s="192"/>
      <c r="V160" s="149"/>
      <c r="W160" s="149"/>
      <c r="AC160" s="139"/>
      <c r="AE160" s="175"/>
      <c r="AF160" s="115"/>
      <c r="AG160" s="115"/>
    </row>
    <row r="161" spans="1:42" hidden="1">
      <c r="A161" s="151"/>
      <c r="B161" s="151"/>
      <c r="C161" s="151"/>
      <c r="D161" s="152"/>
      <c r="E161" s="152"/>
      <c r="F161" s="152"/>
      <c r="G161" s="152"/>
      <c r="H161" s="152"/>
      <c r="I161" s="152"/>
      <c r="J161" s="152"/>
      <c r="K161" s="152"/>
      <c r="L161" s="152"/>
      <c r="M161" s="152"/>
      <c r="N161" s="152"/>
      <c r="O161" s="152"/>
      <c r="P161" s="152"/>
      <c r="Q161" s="152"/>
      <c r="R161" s="152"/>
      <c r="S161" s="189"/>
      <c r="T161" s="185"/>
      <c r="U161" s="192"/>
      <c r="V161" s="149"/>
      <c r="W161" s="149"/>
      <c r="AC161" s="139"/>
      <c r="AE161" s="175"/>
      <c r="AF161" s="115"/>
      <c r="AG161" s="115"/>
    </row>
    <row r="162" spans="1:42" hidden="1">
      <c r="A162" s="130"/>
      <c r="B162" s="130"/>
      <c r="C162" s="130"/>
      <c r="D162" s="156"/>
      <c r="E162" s="156"/>
      <c r="F162" s="156"/>
      <c r="G162" s="156"/>
      <c r="H162" s="156"/>
      <c r="I162" s="156"/>
      <c r="J162" s="156"/>
      <c r="K162" s="156"/>
      <c r="L162" s="156"/>
      <c r="M162" s="156"/>
      <c r="N162" s="156"/>
      <c r="O162" s="156"/>
      <c r="P162" s="156"/>
      <c r="Q162" s="156"/>
      <c r="R162" s="156"/>
      <c r="S162" s="156"/>
      <c r="T162" s="157"/>
      <c r="U162" s="158"/>
      <c r="V162" s="149"/>
      <c r="W162" s="149"/>
      <c r="AC162" s="139"/>
      <c r="AE162" s="175"/>
      <c r="AF162" s="115"/>
      <c r="AG162" s="115"/>
    </row>
    <row r="163" spans="1:42" hidden="1">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AC163" s="139"/>
      <c r="AE163" s="175"/>
      <c r="AF163" s="115"/>
      <c r="AG163" s="115"/>
    </row>
    <row r="164" spans="1:42" hidden="1">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42" hidden="1">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42" hidden="1">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42" hidden="1">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42" hidden="1">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42" hidden="1">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42" hidden="1">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42" hidden="1">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42" hidden="1">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AC172" s="139"/>
      <c r="AD172" s="193"/>
      <c r="AE172" s="175"/>
      <c r="AF172" s="115"/>
      <c r="AG172" s="115"/>
      <c r="AH172" s="73"/>
      <c r="AI172" s="73"/>
      <c r="AJ172" s="73"/>
      <c r="AK172" s="73"/>
      <c r="AL172" s="73"/>
      <c r="AM172" s="73"/>
      <c r="AN172" s="73"/>
      <c r="AO172" s="73"/>
      <c r="AP172" s="73"/>
    </row>
    <row r="173" spans="1:42" hidden="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AC173" s="139"/>
      <c r="AD173" s="193"/>
      <c r="AE173" s="175"/>
      <c r="AF173" s="115"/>
      <c r="AG173" s="115"/>
    </row>
    <row r="174" spans="1:42" hidden="1">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AC174" s="139"/>
      <c r="AD174" s="193"/>
      <c r="AE174" s="175"/>
      <c r="AF174" s="115"/>
      <c r="AG174" s="115"/>
    </row>
    <row r="175" spans="1:42" hidden="1">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42" hidden="1">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idden="1">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idden="1">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idden="1">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idden="1">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idden="1">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idden="1">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idden="1">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idden="1">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idden="1">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idden="1">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idden="1">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idden="1">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idden="1">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idden="1">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idden="1">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idden="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idden="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idden="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idden="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idden="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idden="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idden="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idden="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idden="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idden="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idden="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idden="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idden="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idden="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idden="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idden="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idden="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idden="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idden="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idden="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idden="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idden="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idden="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idden="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idden="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idden="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idden="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idden="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idden="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idden="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idden="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idden="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idden="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41" hidden="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41" hidden="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41" hidden="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41" hidden="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41" hidden="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41" hidden="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41" hidden="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41" hidden="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AB232" s="194"/>
      <c r="AC232" s="195"/>
      <c r="AD232" s="195"/>
      <c r="AE232" s="195"/>
      <c r="AF232" s="195"/>
      <c r="AG232" s="195"/>
      <c r="AH232" s="195"/>
      <c r="AI232" s="195"/>
      <c r="AJ232" s="195"/>
      <c r="AK232" s="195"/>
      <c r="AL232" s="195"/>
    </row>
    <row r="233" spans="1:41" hidden="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AC233" s="196"/>
      <c r="AD233" s="196"/>
      <c r="AE233" s="196"/>
      <c r="AF233" s="196"/>
      <c r="AG233" s="196"/>
      <c r="AH233" s="196"/>
      <c r="AI233" s="196"/>
      <c r="AJ233" s="196"/>
      <c r="AK233" s="196"/>
      <c r="AL233" s="196"/>
    </row>
    <row r="234" spans="1:41" hidden="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AB234" s="197"/>
      <c r="AC234" s="198"/>
      <c r="AD234" s="198"/>
      <c r="AE234" s="198"/>
      <c r="AF234" s="198"/>
      <c r="AG234" s="199"/>
      <c r="AH234" s="199"/>
      <c r="AI234" s="199"/>
      <c r="AJ234" s="199"/>
      <c r="AK234" s="24"/>
      <c r="AL234" s="24"/>
      <c r="AM234" s="1"/>
      <c r="AN234" s="34"/>
    </row>
    <row r="235" spans="1:41" hidden="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AB235" s="10"/>
      <c r="AC235" s="12"/>
      <c r="AD235" s="12"/>
      <c r="AE235" s="12"/>
      <c r="AF235" s="12"/>
      <c r="AG235" s="12"/>
      <c r="AH235" s="12"/>
      <c r="AI235" s="12"/>
      <c r="AJ235" s="12"/>
      <c r="AM235" s="1"/>
      <c r="AN235" s="12"/>
      <c r="AO235" s="12"/>
    </row>
    <row r="236" spans="1:41" hidden="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AB236" s="10"/>
      <c r="AC236" s="12"/>
      <c r="AD236" s="12"/>
      <c r="AE236" s="11"/>
      <c r="AF236" s="11"/>
      <c r="AG236" s="35"/>
      <c r="AH236" s="35"/>
      <c r="AI236" s="35"/>
      <c r="AJ236" s="35"/>
      <c r="AM236" s="1"/>
      <c r="AN236" s="12"/>
      <c r="AO236" s="12"/>
    </row>
    <row r="237" spans="1:41" hidden="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AB237" s="10"/>
      <c r="AC237" s="12"/>
      <c r="AD237" s="12"/>
      <c r="AE237" s="11"/>
      <c r="AF237" s="11"/>
      <c r="AG237" s="35"/>
      <c r="AH237" s="35"/>
      <c r="AI237" s="35"/>
      <c r="AJ237" s="35"/>
      <c r="AL237" s="10"/>
      <c r="AM237" s="1"/>
      <c r="AN237" s="12"/>
      <c r="AO237" s="12"/>
    </row>
    <row r="238" spans="1:41" hidden="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AB238" s="10"/>
      <c r="AC238" s="12"/>
      <c r="AD238" s="12"/>
      <c r="AE238" s="11"/>
      <c r="AF238" s="11"/>
      <c r="AG238" s="35"/>
      <c r="AH238" s="35"/>
      <c r="AI238" s="35"/>
      <c r="AJ238" s="11"/>
      <c r="AL238" s="10"/>
      <c r="AM238" s="1"/>
      <c r="AN238" s="35"/>
      <c r="AO238" s="12"/>
    </row>
    <row r="239" spans="1:41" hidden="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AC239" s="12"/>
      <c r="AD239" s="12"/>
      <c r="AE239" s="11"/>
      <c r="AF239" s="11"/>
      <c r="AG239" s="11"/>
      <c r="AH239" s="11"/>
      <c r="AI239" s="11"/>
      <c r="AJ239" s="11"/>
      <c r="AL239" s="10"/>
      <c r="AM239" s="1"/>
      <c r="AN239" s="35"/>
      <c r="AO239" s="12"/>
    </row>
    <row r="240" spans="1:41" hidden="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AC240" s="12"/>
      <c r="AD240" s="12"/>
      <c r="AE240" s="12"/>
      <c r="AF240" s="12"/>
      <c r="AG240" s="11"/>
      <c r="AH240" s="11"/>
      <c r="AI240" s="11"/>
      <c r="AJ240" s="11"/>
      <c r="AK240" s="117"/>
      <c r="AM240" s="1"/>
      <c r="AN240" s="200"/>
      <c r="AO240" s="12"/>
    </row>
    <row r="241" spans="1:41" hidden="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AC241" s="12"/>
      <c r="AD241" s="12"/>
      <c r="AE241" s="11"/>
      <c r="AF241" s="11"/>
      <c r="AG241" s="11"/>
      <c r="AH241" s="11"/>
      <c r="AI241" s="11"/>
      <c r="AJ241" s="11"/>
      <c r="AK241" s="12"/>
      <c r="AM241" s="1"/>
      <c r="AO241" s="12"/>
    </row>
    <row r="242" spans="1:41" hidden="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AC242" s="11"/>
      <c r="AD242" s="11"/>
      <c r="AE242" s="11"/>
      <c r="AF242" s="11"/>
      <c r="AG242" s="11"/>
      <c r="AH242" s="11"/>
      <c r="AI242" s="11"/>
      <c r="AJ242" s="11"/>
      <c r="AK242" s="11"/>
      <c r="AN242" s="34"/>
      <c r="AO242" s="12"/>
    </row>
    <row r="243" spans="1:41" hidden="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AB243" s="194"/>
      <c r="AC243" s="11"/>
      <c r="AD243" s="11"/>
      <c r="AE243" s="11"/>
      <c r="AF243" s="11"/>
      <c r="AG243" s="11"/>
      <c r="AH243" s="11"/>
      <c r="AI243" s="11"/>
      <c r="AJ243" s="11"/>
      <c r="AK243" s="11"/>
      <c r="AN243" s="34"/>
      <c r="AO243" s="12"/>
    </row>
    <row r="244" spans="1:41" hidden="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AB244" s="12"/>
      <c r="AC244" s="11"/>
      <c r="AD244" s="11"/>
      <c r="AE244" s="11"/>
      <c r="AF244" s="11"/>
      <c r="AG244" s="11"/>
      <c r="AH244" s="11"/>
      <c r="AI244" s="11"/>
      <c r="AJ244" s="11"/>
      <c r="AK244" s="11"/>
      <c r="AN244" s="34"/>
      <c r="AO244" s="12"/>
    </row>
    <row r="245" spans="1:41" hidden="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AB245" s="194"/>
      <c r="AC245" s="11"/>
      <c r="AD245" s="11"/>
      <c r="AE245" s="11"/>
      <c r="AF245" s="11"/>
      <c r="AG245" s="11"/>
      <c r="AH245" s="11"/>
      <c r="AI245" s="11"/>
      <c r="AJ245" s="11"/>
      <c r="AK245" s="11"/>
      <c r="AL245" s="35"/>
      <c r="AM245" s="35"/>
      <c r="AN245" s="34"/>
      <c r="AO245" s="12"/>
    </row>
    <row r="246" spans="1:41" hidden="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AB246" s="194"/>
      <c r="AC246" s="12"/>
      <c r="AD246" s="12"/>
      <c r="AE246" s="12"/>
      <c r="AF246" s="12"/>
      <c r="AG246" s="12"/>
      <c r="AH246" s="11"/>
      <c r="AI246" s="11"/>
      <c r="AJ246" s="11"/>
      <c r="AK246" s="11"/>
      <c r="AL246" s="35"/>
      <c r="AM246" s="35"/>
      <c r="AN246" s="34"/>
      <c r="AO246" s="12"/>
    </row>
    <row r="247" spans="1:41" hidden="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AB247" s="12"/>
      <c r="AC247" s="12"/>
      <c r="AD247" s="12"/>
      <c r="AE247" s="12"/>
      <c r="AF247" s="12"/>
      <c r="AG247" s="12"/>
      <c r="AH247" s="11"/>
      <c r="AI247" s="11"/>
      <c r="AJ247" s="11"/>
      <c r="AK247" s="11"/>
      <c r="AL247" s="35"/>
      <c r="AM247" s="35"/>
      <c r="AN247" s="34"/>
      <c r="AO247" s="12"/>
    </row>
    <row r="248" spans="1:41" hidden="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AB248" s="12"/>
      <c r="AC248" s="1"/>
      <c r="AD248" s="1"/>
      <c r="AE248" s="1"/>
      <c r="AF248" s="1"/>
      <c r="AG248" s="1"/>
      <c r="AH248" s="1"/>
      <c r="AI248" s="11"/>
      <c r="AJ248" s="11"/>
      <c r="AK248" s="11"/>
      <c r="AL248" s="35"/>
      <c r="AM248" s="35"/>
      <c r="AN248" s="34"/>
      <c r="AO248" s="12"/>
    </row>
    <row r="249" spans="1:41" hidden="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AB249" s="12"/>
      <c r="AC249" s="1"/>
      <c r="AD249" s="1"/>
      <c r="AE249" s="1"/>
      <c r="AF249" s="1"/>
      <c r="AG249" s="1"/>
      <c r="AH249" s="1"/>
      <c r="AI249" s="11"/>
      <c r="AJ249" s="11"/>
      <c r="AK249" s="11"/>
      <c r="AL249" s="35"/>
      <c r="AM249" s="35"/>
      <c r="AN249" s="34"/>
      <c r="AO249" s="12"/>
    </row>
    <row r="250" spans="1:41" hidden="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AB250" s="201"/>
      <c r="AC250" s="1"/>
      <c r="AD250" s="1"/>
      <c r="AE250" s="1"/>
      <c r="AF250" s="1"/>
      <c r="AG250" s="1"/>
      <c r="AH250" s="1"/>
      <c r="AI250" s="11"/>
      <c r="AJ250" s="11"/>
      <c r="AK250" s="11"/>
      <c r="AL250" s="35"/>
      <c r="AM250" s="35"/>
      <c r="AN250" s="34"/>
      <c r="AO250" s="12"/>
    </row>
    <row r="251" spans="1:41" hidden="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AB251" s="12"/>
      <c r="AC251" s="1"/>
      <c r="AD251" s="1"/>
      <c r="AE251" s="1"/>
      <c r="AF251" s="1"/>
      <c r="AG251" s="1"/>
      <c r="AH251" s="1"/>
      <c r="AI251" s="35"/>
      <c r="AJ251" s="35"/>
      <c r="AK251" s="35"/>
      <c r="AL251" s="35"/>
      <c r="AM251" s="35"/>
      <c r="AN251" s="34"/>
      <c r="AO251" s="12"/>
    </row>
    <row r="252" spans="1:41" hidden="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AB252" s="12"/>
      <c r="AC252" s="1"/>
      <c r="AD252" s="1"/>
      <c r="AE252" s="1"/>
      <c r="AF252" s="1"/>
      <c r="AG252" s="1"/>
      <c r="AH252" s="1"/>
      <c r="AI252" s="35"/>
      <c r="AJ252" s="35"/>
      <c r="AK252" s="35"/>
      <c r="AM252" s="35"/>
      <c r="AN252" s="34"/>
      <c r="AO252" s="12"/>
    </row>
    <row r="253" spans="1:41" hidden="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AB253" s="12"/>
      <c r="AC253" s="1"/>
      <c r="AD253" s="1"/>
      <c r="AE253" s="1"/>
      <c r="AF253" s="1"/>
      <c r="AG253" s="1"/>
      <c r="AH253" s="1"/>
      <c r="AI253" s="202"/>
      <c r="AJ253" s="202"/>
      <c r="AK253" s="202"/>
      <c r="AM253" s="35"/>
      <c r="AN253" s="34"/>
      <c r="AO253" s="12"/>
    </row>
    <row r="254" spans="1:41" hidden="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AB254" s="12"/>
      <c r="AC254" s="1"/>
      <c r="AD254" s="1"/>
      <c r="AE254" s="1"/>
      <c r="AF254" s="1"/>
      <c r="AG254" s="1"/>
      <c r="AH254" s="1"/>
      <c r="AI254" s="202"/>
      <c r="AJ254" s="202"/>
      <c r="AK254" s="202"/>
      <c r="AM254" s="35"/>
      <c r="AN254" s="34"/>
      <c r="AO254" s="12"/>
    </row>
    <row r="255" spans="1:41" hidden="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AB255" s="12"/>
      <c r="AC255" s="12"/>
      <c r="AD255" s="12"/>
      <c r="AE255" s="12"/>
      <c r="AF255" s="12"/>
      <c r="AG255" s="12"/>
      <c r="AH255" s="12"/>
      <c r="AI255" s="12"/>
      <c r="AJ255" s="12"/>
      <c r="AK255" s="12"/>
      <c r="AL255" s="12"/>
      <c r="AM255" s="35"/>
      <c r="AN255" s="34"/>
      <c r="AO255" s="35"/>
    </row>
    <row r="256" spans="1:41" hidden="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AB256" s="12"/>
      <c r="AC256" s="12"/>
      <c r="AD256" s="12"/>
      <c r="AE256" s="12"/>
      <c r="AF256" s="12"/>
      <c r="AG256" s="12"/>
      <c r="AH256" s="12"/>
      <c r="AI256" s="12"/>
      <c r="AJ256" s="12"/>
      <c r="AK256" s="12"/>
      <c r="AL256" s="12"/>
      <c r="AM256" s="35"/>
      <c r="AN256" s="34"/>
      <c r="AO256" s="35"/>
    </row>
    <row r="257" spans="1:23" hidden="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idden="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idden="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idden="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idden="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idden="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idden="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idden="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idden="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idden="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idden="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idden="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idden="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idden="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idden="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idden="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idden="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idden="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idden="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idden="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idden="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idden="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idden="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idden="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idden="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idden="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idden="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idden="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idden="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idden="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idden="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idden="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idden="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idden="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idden="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idden="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idden="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idden="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idden="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idden="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idden="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idden="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idden="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idden="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idden="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idden="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idden="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idden="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idden="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idden="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idden="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idden="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idden="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idden="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idden="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idden="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idden="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idden="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idden="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idden="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idden="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idden="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idden="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idden="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idden="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idden="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idden="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idden="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idden="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idden="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idden="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idden="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idden="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idden="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idden="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idden="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idden="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idden="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idden="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idden="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idden="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idden="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idden="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idden="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idden="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idden="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idden="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idden="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idden="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idden="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idden="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idden="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idden="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idden="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idden="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idden="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idden="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idden="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idden="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idden="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idden="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idden="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idden="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idden="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idden="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idden="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idden="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idden="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idden="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idden="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idden="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idden="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idden="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idden="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idden="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idden="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idden="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idden="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idden="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idden="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idden="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idden="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idden="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idden="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idden="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idden="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idden="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idden="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idden="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idden="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idden="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idden="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idden="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idden="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idden="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idden="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idden="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idden="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idden="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idden="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idden="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idden="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idden="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idden="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idden="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idden="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idden="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idden="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idden="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idden="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idden="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idden="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idden="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idden="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idden="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idden="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idden="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idden="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idden="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idden="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idden="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idden="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idden="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idden="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idden="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idden="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idden="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idden="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idden="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idden="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idden="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idden="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idden="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idden="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idden="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idden="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idden="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idden="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idden="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idden="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idden="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idden="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idden="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idden="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idden="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idden="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idden="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idden="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idden="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idden="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idden="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idden="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idden="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idden="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idden="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idden="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idden="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idden="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idden="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idden="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idden="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idden="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idden="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idden="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idden="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idden="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idden="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idden="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idden="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idden="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idden="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idden="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idden="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idden="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idden="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idden="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idden="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idden="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idden="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idden="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idden="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idden="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idden="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idden="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idden="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idden="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idden="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idden="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idden="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idden="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idden="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idden="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idden="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idden="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idden="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idden="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idden="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idden="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idden="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idden="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idden="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idden="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idden="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idden="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idden="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idden="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idden="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idden="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idden="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idden="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2" hidden="1"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sheetData>
  <sheetProtection algorithmName="SHA-512" hashValue="l5GBySLXdJsugGqglwU/Y68g0O9FYFI8j2ngEhYsWf6yjP/jzdZLQenIx9d/NfCjzA1j0Q5vjGJItDsBabISrA==" saltValue="lt7J2vGoPv7PnUKM5CXMEw==" spinCount="100000" sheet="1" objects="1" scenarios="1"/>
  <mergeCells count="115">
    <mergeCell ref="A1:O1"/>
    <mergeCell ref="P1:T2"/>
    <mergeCell ref="U1:W2"/>
    <mergeCell ref="A2:L2"/>
    <mergeCell ref="M2:O2"/>
    <mergeCell ref="A3:D3"/>
    <mergeCell ref="E3:O3"/>
    <mergeCell ref="P3:T3"/>
    <mergeCell ref="U3:W3"/>
    <mergeCell ref="H8:O8"/>
    <mergeCell ref="P8:R8"/>
    <mergeCell ref="H9:O9"/>
    <mergeCell ref="P9:R9"/>
    <mergeCell ref="S9:T9"/>
    <mergeCell ref="H10:O10"/>
    <mergeCell ref="P10:R10"/>
    <mergeCell ref="S10:T10"/>
    <mergeCell ref="A4:W4"/>
    <mergeCell ref="H6:O6"/>
    <mergeCell ref="P6:R6"/>
    <mergeCell ref="S6:T6"/>
    <mergeCell ref="H7:O7"/>
    <mergeCell ref="P7:R7"/>
    <mergeCell ref="S7:T7"/>
    <mergeCell ref="T17:T18"/>
    <mergeCell ref="U17:U18"/>
    <mergeCell ref="V17:W18"/>
    <mergeCell ref="H11:O11"/>
    <mergeCell ref="P11:R11"/>
    <mergeCell ref="S11:T11"/>
    <mergeCell ref="H12:O12"/>
    <mergeCell ref="P12:R12"/>
    <mergeCell ref="A16:W16"/>
    <mergeCell ref="A17:F18"/>
    <mergeCell ref="G17:K18"/>
    <mergeCell ref="L17:M17"/>
    <mergeCell ref="N17:N18"/>
    <mergeCell ref="O17:O18"/>
    <mergeCell ref="P17:P18"/>
    <mergeCell ref="Q17:Q18"/>
    <mergeCell ref="R17:R18"/>
    <mergeCell ref="S17:S18"/>
    <mergeCell ref="A20:F20"/>
    <mergeCell ref="G20:K20"/>
    <mergeCell ref="V20:W20"/>
    <mergeCell ref="A21:F21"/>
    <mergeCell ref="G21:K21"/>
    <mergeCell ref="V21:W21"/>
    <mergeCell ref="A19:F19"/>
    <mergeCell ref="G19:K19"/>
    <mergeCell ref="V19:W19"/>
    <mergeCell ref="A24:F24"/>
    <mergeCell ref="G24:K24"/>
    <mergeCell ref="V24:W24"/>
    <mergeCell ref="A25:F25"/>
    <mergeCell ref="G25:K25"/>
    <mergeCell ref="V25:W25"/>
    <mergeCell ref="A22:F22"/>
    <mergeCell ref="G22:K22"/>
    <mergeCell ref="V22:W22"/>
    <mergeCell ref="A23:F23"/>
    <mergeCell ref="G23:K23"/>
    <mergeCell ref="V23:W23"/>
    <mergeCell ref="A28:F28"/>
    <mergeCell ref="G28:K28"/>
    <mergeCell ref="V28:W28"/>
    <mergeCell ref="A29:F29"/>
    <mergeCell ref="G29:K29"/>
    <mergeCell ref="V29:W29"/>
    <mergeCell ref="A26:F26"/>
    <mergeCell ref="G26:K26"/>
    <mergeCell ref="V26:W26"/>
    <mergeCell ref="A27:F27"/>
    <mergeCell ref="G27:K27"/>
    <mergeCell ref="V27:W27"/>
    <mergeCell ref="A32:F32"/>
    <mergeCell ref="G32:K32"/>
    <mergeCell ref="V32:W32"/>
    <mergeCell ref="A33:F33"/>
    <mergeCell ref="G33:K33"/>
    <mergeCell ref="V33:W33"/>
    <mergeCell ref="A30:F30"/>
    <mergeCell ref="G30:K30"/>
    <mergeCell ref="V30:W30"/>
    <mergeCell ref="A31:F31"/>
    <mergeCell ref="G31:K31"/>
    <mergeCell ref="V31:W31"/>
    <mergeCell ref="A39:W39"/>
    <mergeCell ref="A42:W42"/>
    <mergeCell ref="A44:W44"/>
    <mergeCell ref="A45:B45"/>
    <mergeCell ref="C45:D45"/>
    <mergeCell ref="E45:F45"/>
    <mergeCell ref="A34:F34"/>
    <mergeCell ref="G34:K34"/>
    <mergeCell ref="V34:W34"/>
    <mergeCell ref="A35:J35"/>
    <mergeCell ref="A36:J36"/>
    <mergeCell ref="A37:J37"/>
    <mergeCell ref="V36:W36"/>
    <mergeCell ref="A57:W57"/>
    <mergeCell ref="A59:W59"/>
    <mergeCell ref="F50:J50"/>
    <mergeCell ref="K50:U50"/>
    <mergeCell ref="F51:J51"/>
    <mergeCell ref="K51:U51"/>
    <mergeCell ref="A53:W53"/>
    <mergeCell ref="A55:W55"/>
    <mergeCell ref="A46:W46"/>
    <mergeCell ref="A47:W47"/>
    <mergeCell ref="B48:C48"/>
    <mergeCell ref="F48:J48"/>
    <mergeCell ref="K48:U48"/>
    <mergeCell ref="F49:J49"/>
    <mergeCell ref="K49:U49"/>
  </mergeCells>
  <conditionalFormatting sqref="T19:T34">
    <cfRule type="expression" dxfId="4" priority="2" stopIfTrue="1">
      <formula>X19&lt;&gt;$AB$29</formula>
    </cfRule>
  </conditionalFormatting>
  <conditionalFormatting sqref="V19:V34">
    <cfRule type="expression" dxfId="3" priority="1" stopIfTrue="1">
      <formula>$Z19="Incomplete"</formula>
    </cfRule>
  </conditionalFormatting>
  <dataValidations count="24">
    <dataValidation type="list" allowBlank="1" showInputMessage="1" showErrorMessage="1" sqref="P19:P34" xr:uid="{A89A9240-708A-4EFA-966F-410814A7CB64}">
      <formula1>$AC$10:$AC$11</formula1>
    </dataValidation>
    <dataValidation type="list" allowBlank="1" showInputMessage="1" showErrorMessage="1" promptTitle="Size Category" prompt="Please select size category" sqref="F138:T142" xr:uid="{CAE62B3B-46C6-458F-B14B-BCF52509C53B}">
      <formula1>$AM$242:$AM$245</formula1>
    </dataValidation>
    <dataValidation allowBlank="1" sqref="G19:G34" xr:uid="{5ED226C8-C64B-40CD-9600-E75982F49FD6}"/>
    <dataValidation type="list" allowBlank="1" showInputMessage="1" showErrorMessage="1" promptTitle="Unit Size" prompt="Please select equipment size" sqref="U130:U134 F135:T135" xr:uid="{A11E3653-C638-4311-8A82-89D5A959CC33}">
      <formula1>$AB$10:$AB$15</formula1>
    </dataValidation>
    <dataValidation type="whole" operator="greaterThan" allowBlank="1" showInputMessage="1" showErrorMessage="1" sqref="T19:T34" xr:uid="{CB580B3A-CA55-4894-9822-5B34F977B0C7}">
      <formula1>0</formula1>
    </dataValidation>
    <dataValidation type="decimal" allowBlank="1" showInputMessage="1" showErrorMessage="1" errorTitle="Not within size range" error="Please enter a tonnage value within the selected size range" promptTitle="Tonnage" prompt="Please enter tonnage of chiller" sqref="K147:L151" xr:uid="{A526B538-C92C-4791-BE5F-27D57574C035}">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J147:J151" xr:uid="{2FC29B0B-7B89-4F59-8C0F-6F5A26A8AF40}">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H147:I151" xr:uid="{5D5D78DC-45C3-4491-A791-786A0ABD4BF4}">
      <formula1>IF(F147="≤150",0,IF(F147="151-299",151,IF(F147="≥300",300,IF(F147="&lt;150",0,IF(F147="≥150",150," ")))))</formula1>
      <formula2>IF(F147="≤150",150,IF(F147="151-299",299,IF(F147="≥300",10000,IF(F147="&lt;150",149,IF(F147="≥150",10000," ")))))</formula2>
    </dataValidation>
    <dataValidation type="decimal" allowBlank="1" showInputMessage="1" showErrorMessage="1" errorTitle="Not within size range" error="Please enter a tonnage value within the selected size range" promptTitle="Tonnage" prompt="Please enter tonnage of chiller" sqref="M147:M151" xr:uid="{92390BBE-1060-4F71-B951-B8D4F88668FA}">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N147:N151" xr:uid="{88E69191-AEB3-4675-B5C1-975BAD618ADE}">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O147:O151" xr:uid="{5A6A47D1-2514-48ED-86D8-7FEB7C450E81}">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P147:P151" xr:uid="{D384EF8B-9602-4E63-8ED6-06C0CB38B904}">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Q147:Q151" xr:uid="{79A253BC-0D29-40DC-866F-6CE99725108A}">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R147:R151" xr:uid="{5397F112-8FE1-46D0-A399-EF5057544F04}">
      <formula1>IF(G147="≤150",0,IF(G147="151-299",151,IF(G147="≥300",300,IF(G147="&lt;150",0,IF(G147="≥150",150," ")))))</formula1>
      <formula2>IF(G147="≤150",150,IF(G147="151-299",299,IF(G147="≥300",10000,IF(G147="&lt;150",149,IF(G147="≥150",10000," ")))))</formula2>
    </dataValidation>
    <dataValidation type="decimal" allowBlank="1" showInputMessage="1" showErrorMessage="1" errorTitle="Not within size range" error="Please enter a tonnage value within the selected size range" promptTitle="Tonnage" prompt="Please enter tonnage of chiller" sqref="F147:G151" xr:uid="{5AF9A41F-E2B0-4535-B22E-7BA936030943}">
      <formula1>IF(E147="≤150",0,IF(E147="151-299",151,IF(E147="≥300",300,IF(E147="&lt;150",0,IF(E147="≥150",150," ")))))</formula1>
      <formula2>IF(E147="≤150",150,IF(E147="151-299",299,IF(E147="≥300",10000,IF(E147="&lt;150",149,IF(E147="≥150",10000," ")))))</formula2>
    </dataValidation>
    <dataValidation type="decimal" allowBlank="1" showInputMessage="1" showErrorMessage="1" errorTitle="Not within size range" error="Please enter a tonnage value within the selected size range" promptTitle="Tonnage" prompt="Please enter tonnage of chiller" sqref="S147:S151" xr:uid="{FEBAC7EE-CAEF-4212-95B8-00EA5EF7B7DD}">
      <formula1>IF(F147="≤150",0,IF(F147="151-299",151,IF(F147="≥300",300,IF(F147="&lt;150",0,IF(F147="≥150",150," ")))))</formula1>
      <formula2>IF(F147="≤150",150,IF(F147="151-299",299,IF(F147="≥300",10000,IF(F147="&lt;150",149,IF(F147="≥150",10000," ")))))</formula2>
    </dataValidation>
    <dataValidation type="decimal" allowBlank="1" showInputMessage="1" showErrorMessage="1" errorTitle="Not within size range" error="Please enter a tonnage value within the selected size range" promptTitle="Tonnage" prompt="Please enter tonnage of chiller" sqref="T147:T151" xr:uid="{F7D8DE60-8AFE-4F6A-9692-E29072646839}">
      <formula1>IF(F147="≤150",0,IF(F147="151-299",151,IF(F147="≥300",300,IF(F147="&lt;150",0,IF(F147="≥150",150," ")))))</formula1>
      <formula2>IF(F147="≤150",150,IF(F147="151-299",299,IF(F147="≥300",10000,IF(F147="&lt;150",149,IF(F147="≥150",10000," ")))))</formula2>
    </dataValidation>
    <dataValidation type="list" allowBlank="1" showInputMessage="1" showErrorMessage="1" promptTitle="Size" prompt="Please select size range" sqref="E147:E151" xr:uid="{A91517A7-46EB-442B-9D19-4271712B301F}">
      <formula1>INDIRECT($C147)</formula1>
    </dataValidation>
    <dataValidation type="list" allowBlank="1" showInputMessage="1" showErrorMessage="1" promptTitle="Chiller Type" prompt="Please select chiller type" sqref="C147:D151" xr:uid="{1887712F-2795-46CC-A081-D9EE52F812A0}">
      <formula1>Chiller</formula1>
    </dataValidation>
    <dataValidation type="whole" operator="greaterThanOrEqual" allowBlank="1" showInputMessage="1" showErrorMessage="1" errorTitle="Invalid number" error="Please enter whole number greater than zero" promptTitle="Quantity" prompt="Please enter the quantity" sqref="V130:V135" xr:uid="{2CA7BBBC-C2D5-42B9-AC54-C0A48AF62A9F}">
      <formula1>0</formula1>
    </dataValidation>
    <dataValidation type="whole" operator="greaterThanOrEqual" allowBlank="1" showInputMessage="1" showErrorMessage="1" errorTitle="Invalid entry" error="Please enter whole number greater than zero" promptTitle="Quantity" prompt="Please enter quantity of units" sqref="V138:V142 T157:T161 T73:T77 V147:V151" xr:uid="{05D9B76E-C0A8-49D5-BFD9-A4E77D729956}">
      <formula1>0</formula1>
    </dataValidation>
    <dataValidation type="decimal" allowBlank="1" showErrorMessage="1" sqref="S19:S34" xr:uid="{8F3324C2-431F-4F83-B94D-7510E3158B57}">
      <formula1>3</formula1>
      <formula2>300</formula2>
    </dataValidation>
    <dataValidation type="list" allowBlank="1" showInputMessage="1" showErrorMessage="1" promptTitle="Equipement Type" prompt="Please select equipment type" sqref="E138:E142 F130:T134 E135" xr:uid="{F663EABA-1466-41A9-A966-16C52F84B1E7}">
      <formula1>$AL$235:$AL$236</formula1>
    </dataValidation>
    <dataValidation type="list" allowBlank="1" showInputMessage="1" showErrorMessage="1" promptTitle="SEER Rating" prompt="Please select SEER rating" sqref="U135" xr:uid="{4CC6BA51-C86D-4821-B80B-7302FD344753}">
      <formula1>$AN$235:$AN$239</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C5F9-6B89-41BA-B4F2-F43D81B937F6}">
  <dimension ref="A1:N79"/>
  <sheetViews>
    <sheetView workbookViewId="0"/>
  </sheetViews>
  <sheetFormatPr defaultColWidth="0" defaultRowHeight="12" zeroHeight="1"/>
  <cols>
    <col min="1" max="1" width="5" style="227" customWidth="1"/>
    <col min="2" max="13" width="12.7109375" style="226" customWidth="1"/>
    <col min="14" max="14" width="95.140625" style="227" customWidth="1"/>
    <col min="15" max="16384" width="9.28515625" style="226" hidden="1"/>
  </cols>
  <sheetData>
    <row r="1" spans="2:13" ht="28.5" customHeight="1" thickBot="1">
      <c r="B1" s="436" t="s">
        <v>111</v>
      </c>
      <c r="C1" s="437"/>
      <c r="D1" s="437"/>
      <c r="E1" s="437"/>
      <c r="F1" s="437"/>
      <c r="G1" s="437"/>
      <c r="H1" s="437"/>
      <c r="I1" s="437"/>
      <c r="J1" s="437"/>
      <c r="K1" s="437"/>
      <c r="L1" s="437"/>
      <c r="M1" s="438"/>
    </row>
    <row r="2" spans="2:13" ht="30" customHeight="1">
      <c r="B2" s="439" t="s">
        <v>112</v>
      </c>
      <c r="C2" s="440"/>
      <c r="D2" s="441"/>
      <c r="E2" s="442"/>
      <c r="F2" s="443"/>
      <c r="G2" s="447" t="s">
        <v>113</v>
      </c>
      <c r="H2" s="448"/>
      <c r="I2" s="444"/>
      <c r="J2" s="445"/>
      <c r="K2" s="445"/>
      <c r="L2" s="445"/>
      <c r="M2" s="446"/>
    </row>
    <row r="3" spans="2:13" ht="15" customHeight="1">
      <c r="B3" s="435" t="s">
        <v>114</v>
      </c>
      <c r="C3" s="432"/>
      <c r="D3" s="433"/>
      <c r="E3" s="431" t="s">
        <v>114</v>
      </c>
      <c r="F3" s="432"/>
      <c r="G3" s="433"/>
      <c r="H3" s="431" t="s">
        <v>114</v>
      </c>
      <c r="I3" s="432"/>
      <c r="J3" s="433"/>
      <c r="K3" s="431" t="s">
        <v>114</v>
      </c>
      <c r="L3" s="432"/>
      <c r="M3" s="434"/>
    </row>
    <row r="4" spans="2:13" ht="56.25" customHeight="1">
      <c r="B4" s="449"/>
      <c r="C4" s="450"/>
      <c r="D4" s="451"/>
      <c r="E4" s="458"/>
      <c r="F4" s="450"/>
      <c r="G4" s="451"/>
      <c r="H4" s="458"/>
      <c r="I4" s="450"/>
      <c r="J4" s="451"/>
      <c r="K4" s="458"/>
      <c r="L4" s="450"/>
      <c r="M4" s="461"/>
    </row>
    <row r="5" spans="2:13" ht="56.25" customHeight="1">
      <c r="B5" s="452"/>
      <c r="C5" s="453"/>
      <c r="D5" s="454"/>
      <c r="E5" s="459"/>
      <c r="F5" s="453"/>
      <c r="G5" s="454"/>
      <c r="H5" s="459"/>
      <c r="I5" s="453"/>
      <c r="J5" s="454"/>
      <c r="K5" s="459"/>
      <c r="L5" s="453"/>
      <c r="M5" s="462"/>
    </row>
    <row r="6" spans="2:13" ht="56.25" customHeight="1" thickBot="1">
      <c r="B6" s="455"/>
      <c r="C6" s="456"/>
      <c r="D6" s="457"/>
      <c r="E6" s="460"/>
      <c r="F6" s="456"/>
      <c r="G6" s="457"/>
      <c r="H6" s="460"/>
      <c r="I6" s="456"/>
      <c r="J6" s="457"/>
      <c r="K6" s="460"/>
      <c r="L6" s="456"/>
      <c r="M6" s="463"/>
    </row>
    <row r="7" spans="2:13" ht="30" customHeight="1">
      <c r="B7" s="439" t="s">
        <v>112</v>
      </c>
      <c r="C7" s="440"/>
      <c r="D7" s="441"/>
      <c r="E7" s="442"/>
      <c r="F7" s="443"/>
      <c r="G7" s="447" t="s">
        <v>113</v>
      </c>
      <c r="H7" s="448"/>
      <c r="I7" s="444"/>
      <c r="J7" s="445"/>
      <c r="K7" s="445"/>
      <c r="L7" s="445"/>
      <c r="M7" s="446"/>
    </row>
    <row r="8" spans="2:13" ht="15" customHeight="1">
      <c r="B8" s="435"/>
      <c r="C8" s="432"/>
      <c r="D8" s="433"/>
      <c r="E8" s="431"/>
      <c r="F8" s="432"/>
      <c r="G8" s="433"/>
      <c r="H8" s="431"/>
      <c r="I8" s="432"/>
      <c r="J8" s="433"/>
      <c r="K8" s="431"/>
      <c r="L8" s="432"/>
      <c r="M8" s="434"/>
    </row>
    <row r="9" spans="2:13" ht="56.25" customHeight="1">
      <c r="B9" s="449"/>
      <c r="C9" s="450"/>
      <c r="D9" s="451"/>
      <c r="E9" s="458"/>
      <c r="F9" s="450"/>
      <c r="G9" s="451"/>
      <c r="H9" s="458"/>
      <c r="I9" s="450"/>
      <c r="J9" s="451"/>
      <c r="K9" s="458"/>
      <c r="L9" s="450"/>
      <c r="M9" s="461"/>
    </row>
    <row r="10" spans="2:13" ht="56.25" customHeight="1">
      <c r="B10" s="452"/>
      <c r="C10" s="453"/>
      <c r="D10" s="454"/>
      <c r="E10" s="459"/>
      <c r="F10" s="453"/>
      <c r="G10" s="454"/>
      <c r="H10" s="459"/>
      <c r="I10" s="453"/>
      <c r="J10" s="454"/>
      <c r="K10" s="459"/>
      <c r="L10" s="453"/>
      <c r="M10" s="462"/>
    </row>
    <row r="11" spans="2:13" ht="56.25" customHeight="1" thickBot="1">
      <c r="B11" s="455"/>
      <c r="C11" s="456"/>
      <c r="D11" s="457"/>
      <c r="E11" s="460"/>
      <c r="F11" s="456"/>
      <c r="G11" s="457"/>
      <c r="H11" s="460"/>
      <c r="I11" s="456"/>
      <c r="J11" s="457"/>
      <c r="K11" s="460"/>
      <c r="L11" s="456"/>
      <c r="M11" s="463"/>
    </row>
    <row r="12" spans="2:13" ht="30" customHeight="1">
      <c r="B12" s="439" t="s">
        <v>112</v>
      </c>
      <c r="C12" s="440"/>
      <c r="D12" s="441"/>
      <c r="E12" s="442"/>
      <c r="F12" s="443"/>
      <c r="G12" s="447" t="s">
        <v>113</v>
      </c>
      <c r="H12" s="448"/>
      <c r="I12" s="444"/>
      <c r="J12" s="445"/>
      <c r="K12" s="445"/>
      <c r="L12" s="445"/>
      <c r="M12" s="446"/>
    </row>
    <row r="13" spans="2:13" ht="15" customHeight="1">
      <c r="B13" s="435"/>
      <c r="C13" s="432"/>
      <c r="D13" s="433"/>
      <c r="E13" s="431"/>
      <c r="F13" s="432"/>
      <c r="G13" s="433"/>
      <c r="H13" s="431"/>
      <c r="I13" s="432"/>
      <c r="J13" s="433"/>
      <c r="K13" s="431"/>
      <c r="L13" s="432"/>
      <c r="M13" s="434"/>
    </row>
    <row r="14" spans="2:13" ht="56.25" customHeight="1">
      <c r="B14" s="449"/>
      <c r="C14" s="450"/>
      <c r="D14" s="451"/>
      <c r="E14" s="458"/>
      <c r="F14" s="450"/>
      <c r="G14" s="451"/>
      <c r="H14" s="458"/>
      <c r="I14" s="450"/>
      <c r="J14" s="451"/>
      <c r="K14" s="458"/>
      <c r="L14" s="450"/>
      <c r="M14" s="461"/>
    </row>
    <row r="15" spans="2:13" ht="56.25" customHeight="1">
      <c r="B15" s="452"/>
      <c r="C15" s="453"/>
      <c r="D15" s="454"/>
      <c r="E15" s="459"/>
      <c r="F15" s="453"/>
      <c r="G15" s="454"/>
      <c r="H15" s="459"/>
      <c r="I15" s="453"/>
      <c r="J15" s="454"/>
      <c r="K15" s="459"/>
      <c r="L15" s="453"/>
      <c r="M15" s="462"/>
    </row>
    <row r="16" spans="2:13" ht="56.25" customHeight="1" thickBot="1">
      <c r="B16" s="455"/>
      <c r="C16" s="456"/>
      <c r="D16" s="457"/>
      <c r="E16" s="460"/>
      <c r="F16" s="456"/>
      <c r="G16" s="457"/>
      <c r="H16" s="460"/>
      <c r="I16" s="456"/>
      <c r="J16" s="457"/>
      <c r="K16" s="460"/>
      <c r="L16" s="456"/>
      <c r="M16" s="463"/>
    </row>
    <row r="17" spans="2:13" ht="30" customHeight="1">
      <c r="B17" s="439" t="s">
        <v>112</v>
      </c>
      <c r="C17" s="440"/>
      <c r="D17" s="441"/>
      <c r="E17" s="442"/>
      <c r="F17" s="443"/>
      <c r="G17" s="447" t="s">
        <v>113</v>
      </c>
      <c r="H17" s="448"/>
      <c r="I17" s="444"/>
      <c r="J17" s="445"/>
      <c r="K17" s="445"/>
      <c r="L17" s="445"/>
      <c r="M17" s="446"/>
    </row>
    <row r="18" spans="2:13" ht="15" customHeight="1">
      <c r="B18" s="435"/>
      <c r="C18" s="432"/>
      <c r="D18" s="433"/>
      <c r="E18" s="431"/>
      <c r="F18" s="432"/>
      <c r="G18" s="433"/>
      <c r="H18" s="431"/>
      <c r="I18" s="432"/>
      <c r="J18" s="433"/>
      <c r="K18" s="431"/>
      <c r="L18" s="432"/>
      <c r="M18" s="434"/>
    </row>
    <row r="19" spans="2:13" ht="56.25" customHeight="1">
      <c r="B19" s="449"/>
      <c r="C19" s="450"/>
      <c r="D19" s="451"/>
      <c r="E19" s="458"/>
      <c r="F19" s="450"/>
      <c r="G19" s="451"/>
      <c r="H19" s="458"/>
      <c r="I19" s="450"/>
      <c r="J19" s="451"/>
      <c r="K19" s="458"/>
      <c r="L19" s="450"/>
      <c r="M19" s="461"/>
    </row>
    <row r="20" spans="2:13" ht="56.25" customHeight="1">
      <c r="B20" s="452"/>
      <c r="C20" s="453"/>
      <c r="D20" s="454"/>
      <c r="E20" s="459"/>
      <c r="F20" s="453"/>
      <c r="G20" s="454"/>
      <c r="H20" s="459"/>
      <c r="I20" s="453"/>
      <c r="J20" s="454"/>
      <c r="K20" s="459"/>
      <c r="L20" s="453"/>
      <c r="M20" s="462"/>
    </row>
    <row r="21" spans="2:13" ht="56.25" customHeight="1" thickBot="1">
      <c r="B21" s="455"/>
      <c r="C21" s="456"/>
      <c r="D21" s="457"/>
      <c r="E21" s="460"/>
      <c r="F21" s="456"/>
      <c r="G21" s="457"/>
      <c r="H21" s="460"/>
      <c r="I21" s="456"/>
      <c r="J21" s="457"/>
      <c r="K21" s="460"/>
      <c r="L21" s="456"/>
      <c r="M21" s="463"/>
    </row>
    <row r="22" spans="2:13" ht="30" customHeight="1">
      <c r="B22" s="439" t="s">
        <v>112</v>
      </c>
      <c r="C22" s="440"/>
      <c r="D22" s="441"/>
      <c r="E22" s="442"/>
      <c r="F22" s="443"/>
      <c r="G22" s="447" t="s">
        <v>113</v>
      </c>
      <c r="H22" s="448"/>
      <c r="I22" s="444"/>
      <c r="J22" s="445"/>
      <c r="K22" s="445"/>
      <c r="L22" s="445"/>
      <c r="M22" s="446"/>
    </row>
    <row r="23" spans="2:13" ht="15" customHeight="1">
      <c r="B23" s="435"/>
      <c r="C23" s="432"/>
      <c r="D23" s="433"/>
      <c r="E23" s="431"/>
      <c r="F23" s="432"/>
      <c r="G23" s="433"/>
      <c r="H23" s="431"/>
      <c r="I23" s="432"/>
      <c r="J23" s="433"/>
      <c r="K23" s="431"/>
      <c r="L23" s="432"/>
      <c r="M23" s="434"/>
    </row>
    <row r="24" spans="2:13" ht="56.25" customHeight="1">
      <c r="B24" s="449"/>
      <c r="C24" s="450"/>
      <c r="D24" s="451"/>
      <c r="E24" s="458"/>
      <c r="F24" s="450"/>
      <c r="G24" s="451"/>
      <c r="H24" s="458"/>
      <c r="I24" s="450"/>
      <c r="J24" s="451"/>
      <c r="K24" s="458"/>
      <c r="L24" s="450"/>
      <c r="M24" s="461"/>
    </row>
    <row r="25" spans="2:13" ht="56.25" customHeight="1">
      <c r="B25" s="452"/>
      <c r="C25" s="453"/>
      <c r="D25" s="454"/>
      <c r="E25" s="459"/>
      <c r="F25" s="453"/>
      <c r="G25" s="454"/>
      <c r="H25" s="459"/>
      <c r="I25" s="453"/>
      <c r="J25" s="454"/>
      <c r="K25" s="459"/>
      <c r="L25" s="453"/>
      <c r="M25" s="462"/>
    </row>
    <row r="26" spans="2:13" ht="56.25" customHeight="1" thickBot="1">
      <c r="B26" s="455"/>
      <c r="C26" s="456"/>
      <c r="D26" s="457"/>
      <c r="E26" s="460"/>
      <c r="F26" s="456"/>
      <c r="G26" s="457"/>
      <c r="H26" s="460"/>
      <c r="I26" s="456"/>
      <c r="J26" s="457"/>
      <c r="K26" s="460"/>
      <c r="L26" s="456"/>
      <c r="M26" s="463"/>
    </row>
    <row r="27" spans="2:13" ht="30" customHeight="1">
      <c r="B27" s="439" t="s">
        <v>112</v>
      </c>
      <c r="C27" s="440"/>
      <c r="D27" s="441"/>
      <c r="E27" s="442"/>
      <c r="F27" s="443"/>
      <c r="G27" s="447" t="s">
        <v>113</v>
      </c>
      <c r="H27" s="448"/>
      <c r="I27" s="444"/>
      <c r="J27" s="445"/>
      <c r="K27" s="445"/>
      <c r="L27" s="445"/>
      <c r="M27" s="446"/>
    </row>
    <row r="28" spans="2:13" ht="15" customHeight="1">
      <c r="B28" s="435"/>
      <c r="C28" s="432"/>
      <c r="D28" s="433"/>
      <c r="E28" s="431"/>
      <c r="F28" s="432"/>
      <c r="G28" s="433"/>
      <c r="H28" s="431"/>
      <c r="I28" s="432"/>
      <c r="J28" s="433"/>
      <c r="K28" s="431"/>
      <c r="L28" s="432"/>
      <c r="M28" s="434"/>
    </row>
    <row r="29" spans="2:13" ht="56.25" customHeight="1">
      <c r="B29" s="449"/>
      <c r="C29" s="450"/>
      <c r="D29" s="451"/>
      <c r="E29" s="458"/>
      <c r="F29" s="450"/>
      <c r="G29" s="451"/>
      <c r="H29" s="458"/>
      <c r="I29" s="450"/>
      <c r="J29" s="451"/>
      <c r="K29" s="458"/>
      <c r="L29" s="450"/>
      <c r="M29" s="461"/>
    </row>
    <row r="30" spans="2:13" ht="56.25" customHeight="1">
      <c r="B30" s="452"/>
      <c r="C30" s="453"/>
      <c r="D30" s="454"/>
      <c r="E30" s="459"/>
      <c r="F30" s="453"/>
      <c r="G30" s="454"/>
      <c r="H30" s="459"/>
      <c r="I30" s="453"/>
      <c r="J30" s="454"/>
      <c r="K30" s="459"/>
      <c r="L30" s="453"/>
      <c r="M30" s="462"/>
    </row>
    <row r="31" spans="2:13" ht="56.25" customHeight="1" thickBot="1">
      <c r="B31" s="455"/>
      <c r="C31" s="456"/>
      <c r="D31" s="457"/>
      <c r="E31" s="460"/>
      <c r="F31" s="456"/>
      <c r="G31" s="457"/>
      <c r="H31" s="460"/>
      <c r="I31" s="456"/>
      <c r="J31" s="457"/>
      <c r="K31" s="460"/>
      <c r="L31" s="456"/>
      <c r="M31" s="463"/>
    </row>
    <row r="32" spans="2:13" ht="30" customHeight="1">
      <c r="B32" s="439" t="s">
        <v>112</v>
      </c>
      <c r="C32" s="440"/>
      <c r="D32" s="441"/>
      <c r="E32" s="442"/>
      <c r="F32" s="443"/>
      <c r="G32" s="447" t="s">
        <v>113</v>
      </c>
      <c r="H32" s="448"/>
      <c r="I32" s="444"/>
      <c r="J32" s="445"/>
      <c r="K32" s="445"/>
      <c r="L32" s="445"/>
      <c r="M32" s="446"/>
    </row>
    <row r="33" spans="2:13" ht="15" customHeight="1">
      <c r="B33" s="435"/>
      <c r="C33" s="432"/>
      <c r="D33" s="433"/>
      <c r="E33" s="431"/>
      <c r="F33" s="432"/>
      <c r="G33" s="433"/>
      <c r="H33" s="431"/>
      <c r="I33" s="432"/>
      <c r="J33" s="433"/>
      <c r="K33" s="431"/>
      <c r="L33" s="432"/>
      <c r="M33" s="434"/>
    </row>
    <row r="34" spans="2:13" ht="56.25" customHeight="1">
      <c r="B34" s="449"/>
      <c r="C34" s="450"/>
      <c r="D34" s="451"/>
      <c r="E34" s="458"/>
      <c r="F34" s="450"/>
      <c r="G34" s="451"/>
      <c r="H34" s="458"/>
      <c r="I34" s="450"/>
      <c r="J34" s="451"/>
      <c r="K34" s="458"/>
      <c r="L34" s="450"/>
      <c r="M34" s="461"/>
    </row>
    <row r="35" spans="2:13" ht="56.25" customHeight="1">
      <c r="B35" s="452"/>
      <c r="C35" s="453"/>
      <c r="D35" s="454"/>
      <c r="E35" s="459"/>
      <c r="F35" s="453"/>
      <c r="G35" s="454"/>
      <c r="H35" s="459"/>
      <c r="I35" s="453"/>
      <c r="J35" s="454"/>
      <c r="K35" s="459"/>
      <c r="L35" s="453"/>
      <c r="M35" s="462"/>
    </row>
    <row r="36" spans="2:13" ht="56.25" customHeight="1" thickBot="1">
      <c r="B36" s="455"/>
      <c r="C36" s="456"/>
      <c r="D36" s="457"/>
      <c r="E36" s="460"/>
      <c r="F36" s="456"/>
      <c r="G36" s="457"/>
      <c r="H36" s="460"/>
      <c r="I36" s="456"/>
      <c r="J36" s="457"/>
      <c r="K36" s="460"/>
      <c r="L36" s="456"/>
      <c r="M36" s="463"/>
    </row>
    <row r="37" spans="2:13" ht="30" customHeight="1">
      <c r="B37" s="439" t="s">
        <v>112</v>
      </c>
      <c r="C37" s="440"/>
      <c r="D37" s="441"/>
      <c r="E37" s="442"/>
      <c r="F37" s="443"/>
      <c r="G37" s="447" t="s">
        <v>113</v>
      </c>
      <c r="H37" s="448"/>
      <c r="I37" s="444"/>
      <c r="J37" s="445"/>
      <c r="K37" s="445"/>
      <c r="L37" s="445"/>
      <c r="M37" s="446"/>
    </row>
    <row r="38" spans="2:13" ht="15" customHeight="1">
      <c r="B38" s="435"/>
      <c r="C38" s="432"/>
      <c r="D38" s="433"/>
      <c r="E38" s="431"/>
      <c r="F38" s="432"/>
      <c r="G38" s="433"/>
      <c r="H38" s="431"/>
      <c r="I38" s="432"/>
      <c r="J38" s="433"/>
      <c r="K38" s="431"/>
      <c r="L38" s="432"/>
      <c r="M38" s="434"/>
    </row>
    <row r="39" spans="2:13" ht="56.25" customHeight="1">
      <c r="B39" s="449"/>
      <c r="C39" s="450"/>
      <c r="D39" s="451"/>
      <c r="E39" s="458"/>
      <c r="F39" s="450"/>
      <c r="G39" s="451"/>
      <c r="H39" s="458"/>
      <c r="I39" s="450"/>
      <c r="J39" s="451"/>
      <c r="K39" s="458"/>
      <c r="L39" s="450"/>
      <c r="M39" s="461"/>
    </row>
    <row r="40" spans="2:13" ht="56.25" customHeight="1">
      <c r="B40" s="452"/>
      <c r="C40" s="453"/>
      <c r="D40" s="454"/>
      <c r="E40" s="459"/>
      <c r="F40" s="453"/>
      <c r="G40" s="454"/>
      <c r="H40" s="459"/>
      <c r="I40" s="453"/>
      <c r="J40" s="454"/>
      <c r="K40" s="459"/>
      <c r="L40" s="453"/>
      <c r="M40" s="462"/>
    </row>
    <row r="41" spans="2:13" ht="56.25" customHeight="1" thickBot="1">
      <c r="B41" s="455"/>
      <c r="C41" s="456"/>
      <c r="D41" s="457"/>
      <c r="E41" s="460"/>
      <c r="F41" s="456"/>
      <c r="G41" s="457"/>
      <c r="H41" s="460"/>
      <c r="I41" s="456"/>
      <c r="J41" s="457"/>
      <c r="K41" s="460"/>
      <c r="L41" s="456"/>
      <c r="M41" s="463"/>
    </row>
    <row r="42" spans="2:13" ht="30" customHeight="1">
      <c r="B42" s="439" t="s">
        <v>112</v>
      </c>
      <c r="C42" s="440"/>
      <c r="D42" s="441"/>
      <c r="E42" s="442"/>
      <c r="F42" s="443"/>
      <c r="G42" s="447" t="s">
        <v>113</v>
      </c>
      <c r="H42" s="448"/>
      <c r="I42" s="444"/>
      <c r="J42" s="445"/>
      <c r="K42" s="445"/>
      <c r="L42" s="445"/>
      <c r="M42" s="446"/>
    </row>
    <row r="43" spans="2:13" ht="15" customHeight="1">
      <c r="B43" s="435"/>
      <c r="C43" s="432"/>
      <c r="D43" s="433"/>
      <c r="E43" s="431"/>
      <c r="F43" s="432"/>
      <c r="G43" s="433"/>
      <c r="H43" s="431"/>
      <c r="I43" s="432"/>
      <c r="J43" s="433"/>
      <c r="K43" s="431"/>
      <c r="L43" s="432"/>
      <c r="M43" s="434"/>
    </row>
    <row r="44" spans="2:13" ht="56.25" customHeight="1">
      <c r="B44" s="449"/>
      <c r="C44" s="450"/>
      <c r="D44" s="451"/>
      <c r="E44" s="458"/>
      <c r="F44" s="450"/>
      <c r="G44" s="451"/>
      <c r="H44" s="458"/>
      <c r="I44" s="450"/>
      <c r="J44" s="451"/>
      <c r="K44" s="458"/>
      <c r="L44" s="450"/>
      <c r="M44" s="461"/>
    </row>
    <row r="45" spans="2:13" ht="56.25" customHeight="1">
      <c r="B45" s="452"/>
      <c r="C45" s="453"/>
      <c r="D45" s="454"/>
      <c r="E45" s="459"/>
      <c r="F45" s="453"/>
      <c r="G45" s="454"/>
      <c r="H45" s="459"/>
      <c r="I45" s="453"/>
      <c r="J45" s="454"/>
      <c r="K45" s="459"/>
      <c r="L45" s="453"/>
      <c r="M45" s="462"/>
    </row>
    <row r="46" spans="2:13" ht="56.25" customHeight="1" thickBot="1">
      <c r="B46" s="455"/>
      <c r="C46" s="456"/>
      <c r="D46" s="457"/>
      <c r="E46" s="460"/>
      <c r="F46" s="456"/>
      <c r="G46" s="457"/>
      <c r="H46" s="460"/>
      <c r="I46" s="456"/>
      <c r="J46" s="457"/>
      <c r="K46" s="460"/>
      <c r="L46" s="456"/>
      <c r="M46" s="463"/>
    </row>
    <row r="47" spans="2:13" ht="30" customHeight="1">
      <c r="B47" s="439" t="s">
        <v>112</v>
      </c>
      <c r="C47" s="440"/>
      <c r="D47" s="441"/>
      <c r="E47" s="442"/>
      <c r="F47" s="443"/>
      <c r="G47" s="447" t="s">
        <v>113</v>
      </c>
      <c r="H47" s="448"/>
      <c r="I47" s="444"/>
      <c r="J47" s="445"/>
      <c r="K47" s="445"/>
      <c r="L47" s="445"/>
      <c r="M47" s="446"/>
    </row>
    <row r="48" spans="2:13" ht="15" customHeight="1">
      <c r="B48" s="435"/>
      <c r="C48" s="432"/>
      <c r="D48" s="433"/>
      <c r="E48" s="431"/>
      <c r="F48" s="432"/>
      <c r="G48" s="433"/>
      <c r="H48" s="431"/>
      <c r="I48" s="432"/>
      <c r="J48" s="433"/>
      <c r="K48" s="431"/>
      <c r="L48" s="432"/>
      <c r="M48" s="434"/>
    </row>
    <row r="49" spans="2:13" ht="56.25" customHeight="1">
      <c r="B49" s="449"/>
      <c r="C49" s="450"/>
      <c r="D49" s="451"/>
      <c r="E49" s="458"/>
      <c r="F49" s="450"/>
      <c r="G49" s="451"/>
      <c r="H49" s="458"/>
      <c r="I49" s="450"/>
      <c r="J49" s="451"/>
      <c r="K49" s="458"/>
      <c r="L49" s="450"/>
      <c r="M49" s="461"/>
    </row>
    <row r="50" spans="2:13" ht="56.25" customHeight="1">
      <c r="B50" s="452"/>
      <c r="C50" s="453"/>
      <c r="D50" s="454"/>
      <c r="E50" s="459"/>
      <c r="F50" s="453"/>
      <c r="G50" s="454"/>
      <c r="H50" s="459"/>
      <c r="I50" s="453"/>
      <c r="J50" s="454"/>
      <c r="K50" s="459"/>
      <c r="L50" s="453"/>
      <c r="M50" s="462"/>
    </row>
    <row r="51" spans="2:13" ht="56.25" customHeight="1" thickBot="1">
      <c r="B51" s="455"/>
      <c r="C51" s="456"/>
      <c r="D51" s="457"/>
      <c r="E51" s="460"/>
      <c r="F51" s="456"/>
      <c r="G51" s="457"/>
      <c r="H51" s="460"/>
      <c r="I51" s="456"/>
      <c r="J51" s="457"/>
      <c r="K51" s="460"/>
      <c r="L51" s="456"/>
      <c r="M51" s="463"/>
    </row>
    <row r="52" spans="2:13" ht="30" customHeight="1">
      <c r="B52" s="439" t="s">
        <v>112</v>
      </c>
      <c r="C52" s="440"/>
      <c r="D52" s="441"/>
      <c r="E52" s="442"/>
      <c r="F52" s="443"/>
      <c r="G52" s="447" t="s">
        <v>113</v>
      </c>
      <c r="H52" s="448"/>
      <c r="I52" s="444"/>
      <c r="J52" s="445"/>
      <c r="K52" s="445"/>
      <c r="L52" s="445"/>
      <c r="M52" s="446"/>
    </row>
    <row r="53" spans="2:13" ht="15" customHeight="1">
      <c r="B53" s="435"/>
      <c r="C53" s="432"/>
      <c r="D53" s="433"/>
      <c r="E53" s="431"/>
      <c r="F53" s="432"/>
      <c r="G53" s="433"/>
      <c r="H53" s="431"/>
      <c r="I53" s="432"/>
      <c r="J53" s="433"/>
      <c r="K53" s="431"/>
      <c r="L53" s="432"/>
      <c r="M53" s="434"/>
    </row>
    <row r="54" spans="2:13" ht="56.25" customHeight="1">
      <c r="B54" s="449"/>
      <c r="C54" s="450"/>
      <c r="D54" s="451"/>
      <c r="E54" s="458"/>
      <c r="F54" s="450"/>
      <c r="G54" s="451"/>
      <c r="H54" s="458"/>
      <c r="I54" s="450"/>
      <c r="J54" s="451"/>
      <c r="K54" s="458"/>
      <c r="L54" s="450"/>
      <c r="M54" s="461"/>
    </row>
    <row r="55" spans="2:13" ht="56.25" customHeight="1">
      <c r="B55" s="452"/>
      <c r="C55" s="453"/>
      <c r="D55" s="454"/>
      <c r="E55" s="459"/>
      <c r="F55" s="453"/>
      <c r="G55" s="454"/>
      <c r="H55" s="459"/>
      <c r="I55" s="453"/>
      <c r="J55" s="454"/>
      <c r="K55" s="459"/>
      <c r="L55" s="453"/>
      <c r="M55" s="462"/>
    </row>
    <row r="56" spans="2:13" ht="56.25" customHeight="1" thickBot="1">
      <c r="B56" s="455"/>
      <c r="C56" s="456"/>
      <c r="D56" s="457"/>
      <c r="E56" s="460"/>
      <c r="F56" s="456"/>
      <c r="G56" s="457"/>
      <c r="H56" s="460"/>
      <c r="I56" s="456"/>
      <c r="J56" s="457"/>
      <c r="K56" s="460"/>
      <c r="L56" s="456"/>
      <c r="M56" s="463"/>
    </row>
    <row r="57" spans="2:13" ht="30" customHeight="1">
      <c r="B57" s="439" t="s">
        <v>112</v>
      </c>
      <c r="C57" s="440"/>
      <c r="D57" s="441"/>
      <c r="E57" s="442"/>
      <c r="F57" s="443"/>
      <c r="G57" s="447" t="s">
        <v>113</v>
      </c>
      <c r="H57" s="448"/>
      <c r="I57" s="444"/>
      <c r="J57" s="445"/>
      <c r="K57" s="445"/>
      <c r="L57" s="445"/>
      <c r="M57" s="446"/>
    </row>
    <row r="58" spans="2:13" ht="15" customHeight="1">
      <c r="B58" s="435"/>
      <c r="C58" s="432"/>
      <c r="D58" s="433"/>
      <c r="E58" s="431"/>
      <c r="F58" s="432"/>
      <c r="G58" s="433"/>
      <c r="H58" s="431"/>
      <c r="I58" s="432"/>
      <c r="J58" s="433"/>
      <c r="K58" s="431"/>
      <c r="L58" s="432"/>
      <c r="M58" s="434"/>
    </row>
    <row r="59" spans="2:13" ht="56.25" customHeight="1">
      <c r="B59" s="449"/>
      <c r="C59" s="450"/>
      <c r="D59" s="451"/>
      <c r="E59" s="458"/>
      <c r="F59" s="450"/>
      <c r="G59" s="451"/>
      <c r="H59" s="458"/>
      <c r="I59" s="450"/>
      <c r="J59" s="451"/>
      <c r="K59" s="458"/>
      <c r="L59" s="450"/>
      <c r="M59" s="461"/>
    </row>
    <row r="60" spans="2:13" ht="56.25" customHeight="1">
      <c r="B60" s="452"/>
      <c r="C60" s="453"/>
      <c r="D60" s="454"/>
      <c r="E60" s="459"/>
      <c r="F60" s="453"/>
      <c r="G60" s="454"/>
      <c r="H60" s="459"/>
      <c r="I60" s="453"/>
      <c r="J60" s="454"/>
      <c r="K60" s="459"/>
      <c r="L60" s="453"/>
      <c r="M60" s="462"/>
    </row>
    <row r="61" spans="2:13" ht="56.25" customHeight="1" thickBot="1">
      <c r="B61" s="455"/>
      <c r="C61" s="456"/>
      <c r="D61" s="457"/>
      <c r="E61" s="460"/>
      <c r="F61" s="456"/>
      <c r="G61" s="457"/>
      <c r="H61" s="460"/>
      <c r="I61" s="456"/>
      <c r="J61" s="457"/>
      <c r="K61" s="460"/>
      <c r="L61" s="456"/>
      <c r="M61" s="463"/>
    </row>
    <row r="62" spans="2:13" ht="15" customHeight="1">
      <c r="B62" s="227"/>
      <c r="C62" s="227"/>
      <c r="D62" s="227"/>
      <c r="E62" s="227"/>
      <c r="F62" s="227"/>
      <c r="G62" s="227"/>
      <c r="H62" s="227"/>
      <c r="I62" s="227"/>
      <c r="J62" s="227"/>
      <c r="K62" s="227"/>
      <c r="L62" s="227"/>
      <c r="M62" s="227"/>
    </row>
    <row r="63" spans="2:13" ht="15" hidden="1" customHeight="1"/>
    <row r="64" spans="2:13"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sheetData>
  <mergeCells count="145">
    <mergeCell ref="B59:D61"/>
    <mergeCell ref="E59:G61"/>
    <mergeCell ref="H59:J61"/>
    <mergeCell ref="K59:M61"/>
    <mergeCell ref="B57:C57"/>
    <mergeCell ref="D57:F57"/>
    <mergeCell ref="G57:H57"/>
    <mergeCell ref="I57:M57"/>
    <mergeCell ref="B58:D58"/>
    <mergeCell ref="E58:G58"/>
    <mergeCell ref="H58:J58"/>
    <mergeCell ref="K58:M58"/>
    <mergeCell ref="B53:D53"/>
    <mergeCell ref="E53:G53"/>
    <mergeCell ref="H53:J53"/>
    <mergeCell ref="K53:M53"/>
    <mergeCell ref="B54:D56"/>
    <mergeCell ref="E54:G56"/>
    <mergeCell ref="H54:J56"/>
    <mergeCell ref="K54:M56"/>
    <mergeCell ref="B49:D51"/>
    <mergeCell ref="E49:G51"/>
    <mergeCell ref="H49:J51"/>
    <mergeCell ref="K49:M51"/>
    <mergeCell ref="B52:C52"/>
    <mergeCell ref="D52:F52"/>
    <mergeCell ref="G52:H52"/>
    <mergeCell ref="I52:M52"/>
    <mergeCell ref="B47:C47"/>
    <mergeCell ref="D47:F47"/>
    <mergeCell ref="G47:H47"/>
    <mergeCell ref="I47:M47"/>
    <mergeCell ref="B48:D48"/>
    <mergeCell ref="E48:G48"/>
    <mergeCell ref="H48:J48"/>
    <mergeCell ref="K48:M48"/>
    <mergeCell ref="B43:D43"/>
    <mergeCell ref="E43:G43"/>
    <mergeCell ref="H43:J43"/>
    <mergeCell ref="K43:M43"/>
    <mergeCell ref="B44:D46"/>
    <mergeCell ref="E44:G46"/>
    <mergeCell ref="H44:J46"/>
    <mergeCell ref="K44:M46"/>
    <mergeCell ref="B39:D41"/>
    <mergeCell ref="E39:G41"/>
    <mergeCell ref="H39:J41"/>
    <mergeCell ref="K39:M41"/>
    <mergeCell ref="B42:C42"/>
    <mergeCell ref="D42:F42"/>
    <mergeCell ref="G42:H42"/>
    <mergeCell ref="I42:M42"/>
    <mergeCell ref="B37:C37"/>
    <mergeCell ref="D37:F37"/>
    <mergeCell ref="G37:H37"/>
    <mergeCell ref="I37:M37"/>
    <mergeCell ref="B38:D38"/>
    <mergeCell ref="E38:G38"/>
    <mergeCell ref="H38:J38"/>
    <mergeCell ref="K38:M38"/>
    <mergeCell ref="B33:D33"/>
    <mergeCell ref="E33:G33"/>
    <mergeCell ref="H33:J33"/>
    <mergeCell ref="K33:M33"/>
    <mergeCell ref="B34:D36"/>
    <mergeCell ref="E34:G36"/>
    <mergeCell ref="H34:J36"/>
    <mergeCell ref="K34:M36"/>
    <mergeCell ref="B29:D31"/>
    <mergeCell ref="E29:G31"/>
    <mergeCell ref="H29:J31"/>
    <mergeCell ref="K29:M31"/>
    <mergeCell ref="B32:C32"/>
    <mergeCell ref="D32:F32"/>
    <mergeCell ref="G32:H32"/>
    <mergeCell ref="I32:M32"/>
    <mergeCell ref="B27:C27"/>
    <mergeCell ref="D27:F27"/>
    <mergeCell ref="G27:H27"/>
    <mergeCell ref="I27:M27"/>
    <mergeCell ref="B28:D28"/>
    <mergeCell ref="E28:G28"/>
    <mergeCell ref="H28:J28"/>
    <mergeCell ref="K28:M28"/>
    <mergeCell ref="B23:D23"/>
    <mergeCell ref="E23:G23"/>
    <mergeCell ref="H23:J23"/>
    <mergeCell ref="K23:M23"/>
    <mergeCell ref="B24:D26"/>
    <mergeCell ref="E24:G26"/>
    <mergeCell ref="H24:J26"/>
    <mergeCell ref="K24:M26"/>
    <mergeCell ref="B19:D21"/>
    <mergeCell ref="E19:G21"/>
    <mergeCell ref="H19:J21"/>
    <mergeCell ref="K19:M21"/>
    <mergeCell ref="B22:C22"/>
    <mergeCell ref="D22:F22"/>
    <mergeCell ref="G22:H22"/>
    <mergeCell ref="I22:M22"/>
    <mergeCell ref="B17:C17"/>
    <mergeCell ref="D17:F17"/>
    <mergeCell ref="G17:H17"/>
    <mergeCell ref="I17:M17"/>
    <mergeCell ref="B18:D18"/>
    <mergeCell ref="E18:G18"/>
    <mergeCell ref="H18:J18"/>
    <mergeCell ref="K18:M18"/>
    <mergeCell ref="B13:D13"/>
    <mergeCell ref="E13:G13"/>
    <mergeCell ref="H13:J13"/>
    <mergeCell ref="K13:M13"/>
    <mergeCell ref="B14:D16"/>
    <mergeCell ref="E14:G16"/>
    <mergeCell ref="H14:J16"/>
    <mergeCell ref="K14:M16"/>
    <mergeCell ref="B9:D11"/>
    <mergeCell ref="E9:G11"/>
    <mergeCell ref="H9:J11"/>
    <mergeCell ref="K9:M11"/>
    <mergeCell ref="B12:C12"/>
    <mergeCell ref="D12:F12"/>
    <mergeCell ref="G12:H12"/>
    <mergeCell ref="I12:M12"/>
    <mergeCell ref="B7:C7"/>
    <mergeCell ref="D7:F7"/>
    <mergeCell ref="G7:H7"/>
    <mergeCell ref="I7:M7"/>
    <mergeCell ref="B8:D8"/>
    <mergeCell ref="E8:G8"/>
    <mergeCell ref="H8:J8"/>
    <mergeCell ref="K8:M8"/>
    <mergeCell ref="B4:D6"/>
    <mergeCell ref="E4:G6"/>
    <mergeCell ref="H4:J6"/>
    <mergeCell ref="K4:M6"/>
    <mergeCell ref="E3:G3"/>
    <mergeCell ref="H3:J3"/>
    <mergeCell ref="K3:M3"/>
    <mergeCell ref="B3:D3"/>
    <mergeCell ref="B1:M1"/>
    <mergeCell ref="B2:C2"/>
    <mergeCell ref="D2:F2"/>
    <mergeCell ref="I2:M2"/>
    <mergeCell ref="G2:H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6B5A879-45B6-4066-B018-EFF2403D3AF0}">
          <x14:formula1>
            <xm:f>'HVAC System Test Repair'!$AC$27:$AC$41</xm:f>
          </x14:formula1>
          <xm:sqref>I2 I57 I52 I47 I42 I37 I32 I27 I22 I17 I12 I7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3367-C1A0-4007-94B0-85550633C6AC}">
  <dimension ref="A1:AI55"/>
  <sheetViews>
    <sheetView workbookViewId="0">
      <selection activeCell="A13" sqref="A13"/>
    </sheetView>
  </sheetViews>
  <sheetFormatPr defaultColWidth="0" defaultRowHeight="15.6" zeroHeight="1"/>
  <cols>
    <col min="1" max="2" width="5.28515625" style="244" customWidth="1"/>
    <col min="3" max="3" width="17.140625" style="244" bestFit="1" customWidth="1"/>
    <col min="4" max="4" width="11" style="244" customWidth="1"/>
    <col min="5" max="5" width="30.28515625" style="244" customWidth="1"/>
    <col min="6" max="6" width="12" style="244" customWidth="1"/>
    <col min="7" max="7" width="21.42578125" style="244" customWidth="1"/>
    <col min="8" max="8" width="7.42578125" style="249" customWidth="1"/>
    <col min="9" max="9" width="16.42578125" style="249" customWidth="1"/>
    <col min="10" max="10" width="19.7109375" style="249" customWidth="1"/>
    <col min="11" max="11" width="6.42578125" style="249" customWidth="1"/>
    <col min="12" max="12" width="16.7109375" style="249" customWidth="1"/>
    <col min="13" max="13" width="16.42578125" style="244" customWidth="1"/>
    <col min="14" max="14" width="10.85546875" style="244" customWidth="1"/>
    <col min="15" max="35" width="0" style="244" hidden="1" customWidth="1"/>
    <col min="36" max="16384" width="9.28515625" style="244" hidden="1"/>
  </cols>
  <sheetData>
    <row r="1" spans="1:14">
      <c r="A1" s="240"/>
      <c r="B1" s="241"/>
      <c r="C1" s="241"/>
      <c r="D1" s="241"/>
      <c r="E1" s="241"/>
      <c r="F1" s="241"/>
      <c r="G1" s="241"/>
      <c r="H1" s="242"/>
      <c r="I1" s="242"/>
      <c r="J1" s="242"/>
      <c r="K1" s="242"/>
      <c r="L1" s="242"/>
      <c r="M1" s="241"/>
      <c r="N1" s="243"/>
    </row>
    <row r="2" spans="1:14">
      <c r="A2" s="245"/>
      <c r="C2" s="244" t="s">
        <v>115</v>
      </c>
      <c r="D2" s="469"/>
      <c r="E2" s="469"/>
      <c r="F2" s="469"/>
      <c r="H2" s="469" t="s">
        <v>116</v>
      </c>
      <c r="I2" s="469"/>
      <c r="J2" s="468"/>
      <c r="K2" s="468"/>
      <c r="L2" s="468"/>
      <c r="M2" s="468"/>
      <c r="N2" s="248"/>
    </row>
    <row r="3" spans="1:14">
      <c r="A3" s="245"/>
      <c r="C3" s="244" t="s">
        <v>117</v>
      </c>
      <c r="D3" s="469"/>
      <c r="E3" s="469"/>
      <c r="F3" s="469"/>
      <c r="H3" s="469" t="s">
        <v>118</v>
      </c>
      <c r="I3" s="469"/>
      <c r="J3" s="468"/>
      <c r="K3" s="468"/>
      <c r="L3" s="468"/>
      <c r="M3" s="468"/>
      <c r="N3" s="248"/>
    </row>
    <row r="4" spans="1:14">
      <c r="A4" s="245"/>
      <c r="C4" s="244" t="s">
        <v>119</v>
      </c>
      <c r="D4" s="469"/>
      <c r="E4" s="469"/>
      <c r="F4" s="469"/>
      <c r="H4" s="469" t="s">
        <v>120</v>
      </c>
      <c r="I4" s="469"/>
      <c r="J4" s="468"/>
      <c r="K4" s="468"/>
      <c r="L4" s="468"/>
      <c r="M4" s="468"/>
      <c r="N4" s="248"/>
    </row>
    <row r="5" spans="1:14">
      <c r="A5" s="245"/>
      <c r="N5" s="248"/>
    </row>
    <row r="6" spans="1:14">
      <c r="A6" s="245"/>
      <c r="C6" s="244" t="s">
        <v>121</v>
      </c>
      <c r="E6" s="469"/>
      <c r="F6" s="469"/>
      <c r="H6" s="250" t="s">
        <v>122</v>
      </c>
      <c r="N6" s="248"/>
    </row>
    <row r="7" spans="1:14">
      <c r="A7" s="245"/>
      <c r="C7" s="244" t="s">
        <v>123</v>
      </c>
      <c r="E7" s="469"/>
      <c r="F7" s="469"/>
      <c r="H7" s="251" t="s">
        <v>124</v>
      </c>
      <c r="N7" s="248"/>
    </row>
    <row r="8" spans="1:14">
      <c r="A8" s="245"/>
      <c r="C8" s="244" t="s">
        <v>125</v>
      </c>
      <c r="E8" s="469"/>
      <c r="F8" s="469"/>
      <c r="H8" s="251" t="s">
        <v>124</v>
      </c>
      <c r="N8" s="248"/>
    </row>
    <row r="9" spans="1:14">
      <c r="A9" s="245"/>
      <c r="C9" s="244" t="s">
        <v>126</v>
      </c>
      <c r="E9" s="469"/>
      <c r="F9" s="469"/>
      <c r="H9" s="251" t="s">
        <v>124</v>
      </c>
      <c r="N9" s="248"/>
    </row>
    <row r="10" spans="1:14">
      <c r="A10" s="245"/>
      <c r="C10" s="244" t="s">
        <v>127</v>
      </c>
      <c r="D10" s="244" t="s">
        <v>46</v>
      </c>
      <c r="E10" s="469"/>
      <c r="F10" s="469"/>
      <c r="H10" s="251" t="s">
        <v>128</v>
      </c>
      <c r="N10" s="248"/>
    </row>
    <row r="11" spans="1:14">
      <c r="A11" s="245"/>
      <c r="D11" s="244" t="s">
        <v>129</v>
      </c>
      <c r="E11" s="469"/>
      <c r="F11" s="469"/>
      <c r="H11" s="251" t="s">
        <v>124</v>
      </c>
      <c r="N11" s="248"/>
    </row>
    <row r="12" spans="1:14">
      <c r="A12" s="245"/>
      <c r="C12" s="244" t="s">
        <v>130</v>
      </c>
      <c r="D12" s="244" t="s">
        <v>131</v>
      </c>
      <c r="E12" s="469"/>
      <c r="F12" s="469"/>
      <c r="H12" s="251" t="s">
        <v>124</v>
      </c>
      <c r="N12" s="248"/>
    </row>
    <row r="13" spans="1:14">
      <c r="A13" s="245"/>
      <c r="D13" s="244" t="s">
        <v>132</v>
      </c>
      <c r="E13" s="469"/>
      <c r="F13" s="469"/>
      <c r="H13" s="251" t="s">
        <v>124</v>
      </c>
      <c r="N13" s="248"/>
    </row>
    <row r="14" spans="1:14">
      <c r="A14" s="245"/>
      <c r="H14" s="251"/>
      <c r="N14" s="248"/>
    </row>
    <row r="15" spans="1:14" ht="16.2" thickBot="1">
      <c r="A15" s="245"/>
      <c r="C15" s="467" t="s">
        <v>133</v>
      </c>
      <c r="D15" s="467"/>
      <c r="N15" s="248"/>
    </row>
    <row r="16" spans="1:14" ht="16.5" customHeight="1" thickBot="1">
      <c r="C16" s="464" t="s">
        <v>135</v>
      </c>
      <c r="D16" s="465"/>
      <c r="E16" s="466"/>
      <c r="I16" s="252" t="s">
        <v>136</v>
      </c>
      <c r="N16" s="248"/>
    </row>
    <row r="17" spans="1:14">
      <c r="C17" s="253" t="b">
        <v>0</v>
      </c>
      <c r="D17" s="244" t="s">
        <v>264</v>
      </c>
      <c r="I17" s="249" t="s">
        <v>138</v>
      </c>
      <c r="J17" s="247"/>
      <c r="L17" s="249" t="s">
        <v>139</v>
      </c>
      <c r="M17" s="246"/>
      <c r="N17" s="248"/>
    </row>
    <row r="18" spans="1:14">
      <c r="C18" s="253" t="b">
        <v>0</v>
      </c>
      <c r="D18" s="244" t="s">
        <v>265</v>
      </c>
      <c r="I18" s="249" t="s">
        <v>141</v>
      </c>
      <c r="J18" s="247"/>
      <c r="L18" s="249" t="s">
        <v>142</v>
      </c>
      <c r="M18" s="246"/>
      <c r="N18" s="248"/>
    </row>
    <row r="19" spans="1:14" ht="15.75" customHeight="1">
      <c r="A19" s="245"/>
      <c r="C19" s="253" t="b">
        <v>0</v>
      </c>
      <c r="D19" s="244" t="s">
        <v>137</v>
      </c>
      <c r="I19" s="249" t="s">
        <v>144</v>
      </c>
      <c r="J19" s="247"/>
      <c r="L19" s="249" t="s">
        <v>145</v>
      </c>
      <c r="M19" s="246"/>
      <c r="N19" s="248"/>
    </row>
    <row r="20" spans="1:14">
      <c r="A20" s="245"/>
      <c r="C20" s="253" t="b">
        <v>0</v>
      </c>
      <c r="D20" s="244" t="s">
        <v>269</v>
      </c>
      <c r="I20" s="249" t="s">
        <v>147</v>
      </c>
      <c r="J20" s="247"/>
      <c r="L20" s="249" t="s">
        <v>148</v>
      </c>
      <c r="M20" s="246">
        <f>M17-M18</f>
        <v>0</v>
      </c>
      <c r="N20" s="248"/>
    </row>
    <row r="21" spans="1:14">
      <c r="A21" s="245"/>
      <c r="C21" s="253" t="b">
        <v>0</v>
      </c>
      <c r="D21" s="244" t="s">
        <v>149</v>
      </c>
      <c r="N21" s="248"/>
    </row>
    <row r="22" spans="1:14" ht="16.2" thickBot="1">
      <c r="A22" s="245"/>
      <c r="C22" s="253" t="b">
        <v>0</v>
      </c>
      <c r="D22" s="244" t="s">
        <v>150</v>
      </c>
      <c r="I22" s="252" t="s">
        <v>151</v>
      </c>
      <c r="N22" s="248"/>
    </row>
    <row r="23" spans="1:14" ht="16.2" thickBot="1">
      <c r="C23" s="464" t="s">
        <v>45</v>
      </c>
      <c r="D23" s="465"/>
      <c r="E23" s="466"/>
      <c r="I23" s="249" t="s">
        <v>138</v>
      </c>
      <c r="J23" s="247"/>
      <c r="L23" s="249" t="s">
        <v>139</v>
      </c>
      <c r="M23" s="246"/>
      <c r="N23" s="248"/>
    </row>
    <row r="24" spans="1:14">
      <c r="A24" s="245"/>
      <c r="C24" s="253" t="b">
        <v>0</v>
      </c>
      <c r="D24" s="244" t="s">
        <v>153</v>
      </c>
      <c r="I24" s="249" t="s">
        <v>141</v>
      </c>
      <c r="J24" s="247"/>
      <c r="L24" s="249" t="s">
        <v>142</v>
      </c>
      <c r="M24" s="246"/>
      <c r="N24" s="248"/>
    </row>
    <row r="25" spans="1:14">
      <c r="A25" s="245"/>
      <c r="C25" s="253" t="b">
        <v>0</v>
      </c>
      <c r="D25" s="244" t="s">
        <v>154</v>
      </c>
      <c r="I25" s="249" t="s">
        <v>144</v>
      </c>
      <c r="J25" s="247"/>
      <c r="M25" s="246"/>
      <c r="N25" s="248"/>
    </row>
    <row r="26" spans="1:14">
      <c r="A26" s="245"/>
      <c r="C26" s="253" t="b">
        <v>0</v>
      </c>
      <c r="D26" s="244" t="s">
        <v>155</v>
      </c>
      <c r="I26" s="249" t="s">
        <v>147</v>
      </c>
      <c r="J26" s="247"/>
      <c r="L26" s="249" t="s">
        <v>148</v>
      </c>
      <c r="M26" s="246">
        <f>M23-M24</f>
        <v>0</v>
      </c>
      <c r="N26" s="248"/>
    </row>
    <row r="27" spans="1:14">
      <c r="A27" s="245"/>
      <c r="C27" s="253" t="b">
        <v>0</v>
      </c>
      <c r="D27" s="244" t="s">
        <v>156</v>
      </c>
      <c r="I27" s="244"/>
      <c r="J27" s="244"/>
      <c r="K27" s="244"/>
      <c r="L27" s="244"/>
      <c r="N27" s="248"/>
    </row>
    <row r="28" spans="1:14" ht="16.2" thickBot="1">
      <c r="A28" s="245"/>
      <c r="C28" s="253" t="b">
        <v>0</v>
      </c>
      <c r="D28" s="244" t="s">
        <v>262</v>
      </c>
      <c r="I28" s="244"/>
      <c r="J28" s="244"/>
      <c r="K28" s="244"/>
      <c r="L28" s="244"/>
      <c r="N28" s="248"/>
    </row>
    <row r="29" spans="1:14" ht="16.2" thickBot="1">
      <c r="A29" s="245"/>
      <c r="B29" s="273"/>
      <c r="C29" s="464" t="s">
        <v>134</v>
      </c>
      <c r="D29" s="465"/>
      <c r="E29" s="466"/>
      <c r="I29" s="252" t="s">
        <v>280</v>
      </c>
      <c r="J29" s="244"/>
      <c r="L29" s="251" t="s">
        <v>180</v>
      </c>
      <c r="M29" s="249"/>
      <c r="N29" s="248"/>
    </row>
    <row r="30" spans="1:14">
      <c r="A30" s="245"/>
      <c r="B30" s="273"/>
      <c r="C30" s="253" t="b">
        <v>0</v>
      </c>
      <c r="D30" s="244" t="s">
        <v>266</v>
      </c>
      <c r="I30" s="249" t="s">
        <v>276</v>
      </c>
      <c r="J30" s="295"/>
      <c r="L30" s="290"/>
      <c r="M30" s="290"/>
      <c r="N30" s="291"/>
    </row>
    <row r="31" spans="1:14">
      <c r="A31" s="245"/>
      <c r="B31" s="273"/>
      <c r="C31" s="253" t="b">
        <v>0</v>
      </c>
      <c r="D31" s="274" t="s">
        <v>103</v>
      </c>
      <c r="I31" s="249" t="s">
        <v>277</v>
      </c>
      <c r="J31" s="295"/>
      <c r="L31" s="290"/>
      <c r="M31" s="290"/>
      <c r="N31" s="292"/>
    </row>
    <row r="32" spans="1:14">
      <c r="A32" s="245"/>
      <c r="B32" s="273"/>
      <c r="C32" s="253" t="b">
        <v>0</v>
      </c>
      <c r="D32" s="244" t="s">
        <v>267</v>
      </c>
      <c r="I32" s="249" t="s">
        <v>279</v>
      </c>
      <c r="J32" s="295"/>
      <c r="L32" s="290"/>
      <c r="M32" s="290"/>
      <c r="N32" s="292"/>
    </row>
    <row r="33" spans="1:14" ht="16.2" thickBot="1">
      <c r="A33" s="245"/>
      <c r="B33" s="273"/>
      <c r="C33" s="253" t="b">
        <v>0</v>
      </c>
      <c r="D33" s="244" t="s">
        <v>268</v>
      </c>
      <c r="I33" s="249" t="s">
        <v>259</v>
      </c>
      <c r="J33" s="289">
        <f>IFERROR(J32/J30,0)</f>
        <v>0</v>
      </c>
      <c r="L33" s="290"/>
      <c r="M33" s="290"/>
      <c r="N33" s="291"/>
    </row>
    <row r="34" spans="1:14" ht="16.2" thickBot="1">
      <c r="A34" s="245"/>
      <c r="C34" s="464" t="s">
        <v>158</v>
      </c>
      <c r="D34" s="465"/>
      <c r="E34" s="466"/>
      <c r="N34" s="248"/>
    </row>
    <row r="35" spans="1:14">
      <c r="A35" s="245"/>
      <c r="C35" s="254" t="b">
        <v>0</v>
      </c>
      <c r="D35" s="244" t="s">
        <v>161</v>
      </c>
      <c r="I35" s="244"/>
      <c r="J35" s="244"/>
      <c r="N35" s="248"/>
    </row>
    <row r="36" spans="1:14">
      <c r="A36" s="245"/>
      <c r="C36" s="254" t="b">
        <v>0</v>
      </c>
      <c r="D36" s="244" t="s">
        <v>162</v>
      </c>
      <c r="I36" s="249" t="s">
        <v>160</v>
      </c>
      <c r="J36" s="247"/>
      <c r="N36" s="248"/>
    </row>
    <row r="37" spans="1:14">
      <c r="A37" s="245"/>
      <c r="C37" s="254" t="b">
        <v>0</v>
      </c>
      <c r="D37" s="244" t="s">
        <v>164</v>
      </c>
      <c r="I37" s="249" t="s">
        <v>163</v>
      </c>
      <c r="J37" s="247"/>
      <c r="N37" s="248"/>
    </row>
    <row r="38" spans="1:14">
      <c r="A38" s="245"/>
      <c r="C38" s="254" t="b">
        <v>0</v>
      </c>
      <c r="D38" s="244" t="s">
        <v>166</v>
      </c>
      <c r="I38" s="249" t="s">
        <v>165</v>
      </c>
      <c r="J38" s="247"/>
      <c r="N38" s="248"/>
    </row>
    <row r="39" spans="1:14">
      <c r="A39" s="245"/>
      <c r="C39" s="254" t="b">
        <v>0</v>
      </c>
      <c r="D39" s="244" t="s">
        <v>167</v>
      </c>
      <c r="N39" s="248"/>
    </row>
    <row r="40" spans="1:14">
      <c r="A40" s="245"/>
      <c r="C40" s="254" t="b">
        <v>0</v>
      </c>
      <c r="D40" s="244" t="s">
        <v>168</v>
      </c>
      <c r="N40" s="248"/>
    </row>
    <row r="41" spans="1:14">
      <c r="A41" s="245"/>
      <c r="C41" s="254" t="b">
        <v>0</v>
      </c>
      <c r="D41" s="244" t="s">
        <v>169</v>
      </c>
      <c r="N41" s="248"/>
    </row>
    <row r="42" spans="1:14" ht="16.2" thickBot="1">
      <c r="A42" s="245"/>
      <c r="C42" s="253" t="b">
        <v>0</v>
      </c>
      <c r="D42" s="244" t="s">
        <v>282</v>
      </c>
      <c r="N42" s="248"/>
    </row>
    <row r="43" spans="1:14" ht="16.2" thickBot="1">
      <c r="A43" s="245"/>
      <c r="C43" s="464" t="s">
        <v>170</v>
      </c>
      <c r="D43" s="465"/>
      <c r="E43" s="466"/>
      <c r="I43" s="249" t="s">
        <v>171</v>
      </c>
      <c r="J43" s="247"/>
      <c r="L43" s="251"/>
      <c r="N43" s="248"/>
    </row>
    <row r="44" spans="1:14">
      <c r="A44" s="245"/>
      <c r="C44" s="254" t="b">
        <v>0</v>
      </c>
      <c r="D44" s="244" t="s">
        <v>172</v>
      </c>
      <c r="I44" s="249" t="s">
        <v>173</v>
      </c>
      <c r="J44" s="247"/>
      <c r="L44" s="251"/>
      <c r="N44" s="248"/>
    </row>
    <row r="45" spans="1:14">
      <c r="A45" s="245"/>
      <c r="C45" s="254" t="b">
        <v>0</v>
      </c>
      <c r="D45" s="244" t="s">
        <v>174</v>
      </c>
      <c r="I45" s="249" t="s">
        <v>175</v>
      </c>
      <c r="J45" s="247"/>
      <c r="L45" s="251"/>
      <c r="N45" s="248"/>
    </row>
    <row r="46" spans="1:14">
      <c r="A46" s="245"/>
      <c r="C46" s="253" t="b">
        <v>0</v>
      </c>
      <c r="D46" s="244" t="s">
        <v>176</v>
      </c>
      <c r="I46" s="251"/>
      <c r="L46" s="251"/>
      <c r="N46" s="248"/>
    </row>
    <row r="47" spans="1:14">
      <c r="A47" s="245"/>
      <c r="I47" s="251"/>
      <c r="L47" s="251"/>
      <c r="N47" s="248"/>
    </row>
    <row r="48" spans="1:14">
      <c r="I48" s="251"/>
      <c r="L48" s="251"/>
    </row>
    <row r="49" spans="3:35">
      <c r="C49" s="251" t="s">
        <v>180</v>
      </c>
      <c r="D49" s="249"/>
    </row>
    <row r="50" spans="3:35" ht="29.25" customHeight="1">
      <c r="C50" s="290"/>
      <c r="D50" s="290"/>
      <c r="E50" s="293"/>
      <c r="F50" s="293"/>
      <c r="G50" s="293"/>
      <c r="H50" s="290"/>
      <c r="I50" s="290"/>
      <c r="J50" s="290"/>
      <c r="P50" s="251"/>
      <c r="Q50" s="251"/>
      <c r="R50" s="251"/>
      <c r="S50" s="251"/>
      <c r="T50" s="251"/>
      <c r="U50" s="251"/>
      <c r="V50" s="251"/>
      <c r="W50" s="251"/>
      <c r="X50" s="251"/>
      <c r="Y50" s="251"/>
      <c r="Z50" s="251"/>
      <c r="AA50" s="251"/>
      <c r="AB50" s="251"/>
      <c r="AC50" s="251"/>
      <c r="AD50" s="251"/>
      <c r="AE50" s="251"/>
      <c r="AF50" s="251"/>
      <c r="AG50" s="251"/>
      <c r="AH50" s="251"/>
      <c r="AI50" s="251"/>
    </row>
    <row r="51" spans="3:35" ht="29.25" customHeight="1">
      <c r="C51" s="290"/>
      <c r="D51" s="290"/>
      <c r="E51" s="293"/>
      <c r="F51" s="293"/>
      <c r="G51" s="293"/>
      <c r="H51" s="290"/>
      <c r="I51" s="290"/>
      <c r="J51" s="290"/>
    </row>
    <row r="52" spans="3:35" ht="29.25" customHeight="1">
      <c r="C52" s="290"/>
      <c r="D52" s="290"/>
      <c r="E52" s="293"/>
      <c r="F52" s="293"/>
      <c r="G52" s="293"/>
      <c r="H52" s="290"/>
      <c r="I52" s="290"/>
      <c r="J52" s="290"/>
    </row>
    <row r="53" spans="3:35" ht="29.25" customHeight="1">
      <c r="C53" s="290"/>
      <c r="D53" s="290"/>
      <c r="E53" s="293"/>
      <c r="F53" s="293"/>
      <c r="G53" s="293"/>
      <c r="H53" s="290"/>
      <c r="I53" s="290"/>
      <c r="J53" s="290"/>
    </row>
    <row r="54" spans="3:35" ht="29.25" customHeight="1">
      <c r="C54" s="290"/>
      <c r="D54" s="290"/>
      <c r="E54" s="293"/>
      <c r="F54" s="293"/>
      <c r="G54" s="293"/>
      <c r="H54" s="290"/>
      <c r="I54" s="290"/>
      <c r="J54" s="290"/>
    </row>
    <row r="55" spans="3:35"/>
  </sheetData>
  <sheetProtection algorithmName="SHA-512" hashValue="lj0rSx6cIGUGrPlz2utkyTs7OY15Sg1WPV+Oi3ASn+vH45xzOBTky/x99taGe5J/fNIS8I2FLoBqeCPRcl0+/w==" saltValue="Kf3AyyulKuKOypu3CJj5fw==" spinCount="100000" sheet="1" objects="1" scenarios="1"/>
  <mergeCells count="23">
    <mergeCell ref="C23:E23"/>
    <mergeCell ref="D2:F2"/>
    <mergeCell ref="H2:I2"/>
    <mergeCell ref="J2:M2"/>
    <mergeCell ref="D3:F3"/>
    <mergeCell ref="H3:I3"/>
    <mergeCell ref="J3:M3"/>
    <mergeCell ref="C29:E29"/>
    <mergeCell ref="C34:E34"/>
    <mergeCell ref="C43:E43"/>
    <mergeCell ref="C15:D15"/>
    <mergeCell ref="J4:M4"/>
    <mergeCell ref="E6:F6"/>
    <mergeCell ref="E7:F7"/>
    <mergeCell ref="E8:F8"/>
    <mergeCell ref="E9:F9"/>
    <mergeCell ref="D4:F4"/>
    <mergeCell ref="H4:I4"/>
    <mergeCell ref="E10:F10"/>
    <mergeCell ref="E11:F11"/>
    <mergeCell ref="E12:F12"/>
    <mergeCell ref="E13:F13"/>
    <mergeCell ref="C16:E16"/>
  </mergeCells>
  <pageMargins left="0.7" right="0.7" top="0.75" bottom="0.75" header="0.3" footer="0.3"/>
  <pageSetup scale="5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3288-9897-48CA-8160-2477A4698FDC}">
  <dimension ref="A1:E17"/>
  <sheetViews>
    <sheetView workbookViewId="0"/>
  </sheetViews>
  <sheetFormatPr defaultColWidth="0" defaultRowHeight="12" zeroHeight="1"/>
  <cols>
    <col min="1" max="1" width="5.42578125" style="228" customWidth="1"/>
    <col min="2" max="2" width="15" style="228" customWidth="1"/>
    <col min="3" max="3" width="52.85546875" style="228" customWidth="1"/>
    <col min="4" max="4" width="61.42578125" style="228" customWidth="1"/>
    <col min="5" max="5" width="9.28515625" style="228" customWidth="1"/>
    <col min="6" max="16384" width="9.28515625" style="228" hidden="1"/>
  </cols>
  <sheetData>
    <row r="1" spans="2:4"/>
    <row r="2" spans="2:4"/>
    <row r="3" spans="2:4" ht="13.8">
      <c r="B3" s="229"/>
      <c r="C3" s="230" t="s">
        <v>177</v>
      </c>
      <c r="D3" s="231"/>
    </row>
    <row r="4" spans="2:4" ht="23.25" customHeight="1">
      <c r="B4" s="232" t="s">
        <v>178</v>
      </c>
      <c r="C4" s="233" t="s">
        <v>179</v>
      </c>
      <c r="D4" s="233" t="s">
        <v>180</v>
      </c>
    </row>
    <row r="5" spans="2:4" ht="35.25" customHeight="1">
      <c r="B5" s="234"/>
      <c r="C5" s="235" t="s">
        <v>137</v>
      </c>
      <c r="D5" s="236"/>
    </row>
    <row r="6" spans="2:4" ht="35.25" customHeight="1">
      <c r="B6" s="237"/>
      <c r="C6" s="238" t="s">
        <v>140</v>
      </c>
      <c r="D6" s="239"/>
    </row>
    <row r="7" spans="2:4" ht="35.25" customHeight="1">
      <c r="B7" s="237"/>
      <c r="C7" s="238" t="s">
        <v>143</v>
      </c>
      <c r="D7" s="239"/>
    </row>
    <row r="8" spans="2:4" ht="35.25" customHeight="1">
      <c r="B8" s="237"/>
      <c r="C8" s="238" t="s">
        <v>146</v>
      </c>
      <c r="D8" s="239"/>
    </row>
    <row r="9" spans="2:4" ht="35.25" customHeight="1">
      <c r="B9" s="237"/>
      <c r="C9" s="238" t="s">
        <v>149</v>
      </c>
      <c r="D9" s="239"/>
    </row>
    <row r="10" spans="2:4" ht="35.25" customHeight="1">
      <c r="B10" s="237"/>
      <c r="C10" s="238" t="s">
        <v>181</v>
      </c>
      <c r="D10" s="239"/>
    </row>
    <row r="11" spans="2:4" ht="35.25" customHeight="1">
      <c r="B11" s="237"/>
      <c r="C11" s="238" t="s">
        <v>152</v>
      </c>
      <c r="D11" s="239"/>
    </row>
    <row r="12" spans="2:4" ht="35.25" customHeight="1">
      <c r="B12" s="237"/>
      <c r="C12" s="238" t="s">
        <v>153</v>
      </c>
      <c r="D12" s="239"/>
    </row>
    <row r="13" spans="2:4" ht="35.25" customHeight="1">
      <c r="B13" s="237"/>
      <c r="C13" s="238" t="s">
        <v>154</v>
      </c>
      <c r="D13" s="239"/>
    </row>
    <row r="14" spans="2:4" ht="35.25" customHeight="1">
      <c r="B14" s="237"/>
      <c r="C14" s="238" t="s">
        <v>155</v>
      </c>
      <c r="D14" s="239"/>
    </row>
    <row r="15" spans="2:4" ht="35.25" customHeight="1">
      <c r="B15" s="237"/>
      <c r="C15" s="238" t="s">
        <v>156</v>
      </c>
      <c r="D15" s="239"/>
    </row>
    <row r="16" spans="2:4" ht="35.25" customHeight="1">
      <c r="B16" s="237"/>
      <c r="C16" s="238" t="s">
        <v>157</v>
      </c>
      <c r="D16" s="239"/>
    </row>
    <row r="17"/>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48252-39E1-4D09-8E5A-E0774081452B}">
  <dimension ref="A1:AA103"/>
  <sheetViews>
    <sheetView workbookViewId="0">
      <selection activeCell="F2" sqref="F2"/>
    </sheetView>
  </sheetViews>
  <sheetFormatPr defaultColWidth="0" defaultRowHeight="14.4" zeroHeight="1"/>
  <cols>
    <col min="1" max="1" width="12.85546875" style="275" customWidth="1"/>
    <col min="2" max="2" width="11" style="275" customWidth="1"/>
    <col min="3" max="3" width="21.140625" style="275" customWidth="1"/>
    <col min="4" max="4" width="23.140625" style="275" customWidth="1"/>
    <col min="5" max="6" width="10.28515625" style="275" customWidth="1"/>
    <col min="7" max="7" width="13.85546875" style="275" customWidth="1"/>
    <col min="8" max="8" width="11.28515625" style="275" customWidth="1"/>
    <col min="9" max="9" width="11" style="275" customWidth="1"/>
    <col min="10" max="10" width="10.140625" style="275" customWidth="1"/>
    <col min="11" max="11" width="12.140625" style="275" bestFit="1" customWidth="1"/>
    <col min="12" max="12" width="7.85546875" style="275" customWidth="1"/>
    <col min="13" max="13" width="11" style="275" customWidth="1"/>
    <col min="14" max="15" width="11.42578125" style="275" bestFit="1" customWidth="1"/>
    <col min="16" max="16" width="13" style="276" customWidth="1"/>
    <col min="17" max="17" width="14.28515625" style="277" customWidth="1"/>
    <col min="18" max="20" width="15.7109375" style="277" customWidth="1"/>
    <col min="21" max="21" width="49.7109375" style="277" customWidth="1"/>
    <col min="22" max="23" width="9.28515625" style="277" hidden="1" customWidth="1"/>
    <col min="24" max="24" width="3" style="277" hidden="1" customWidth="1"/>
    <col min="25" max="25" width="4" style="277" hidden="1" customWidth="1"/>
    <col min="26" max="26" width="27.140625" style="277" hidden="1" customWidth="1"/>
    <col min="27" max="27" width="109.28515625" style="277" hidden="1" customWidth="1"/>
    <col min="28" max="16384" width="9.28515625" style="277" hidden="1"/>
  </cols>
  <sheetData>
    <row r="1" spans="1:25" ht="18">
      <c r="A1" s="479" t="s">
        <v>182</v>
      </c>
      <c r="B1" s="473"/>
      <c r="C1" s="474"/>
      <c r="D1" s="475"/>
      <c r="F1" s="288" t="s">
        <v>183</v>
      </c>
    </row>
    <row r="2" spans="1:25" ht="18">
      <c r="A2" s="480"/>
      <c r="B2" s="476"/>
      <c r="C2" s="477"/>
      <c r="D2" s="478"/>
      <c r="F2" s="288"/>
      <c r="H2" s="470" t="s">
        <v>274</v>
      </c>
      <c r="I2" s="471"/>
      <c r="J2" s="471"/>
      <c r="K2" s="471"/>
      <c r="L2" s="471"/>
      <c r="M2" s="471"/>
      <c r="N2" s="471"/>
      <c r="O2" s="472"/>
      <c r="S2" s="481" t="s">
        <v>275</v>
      </c>
      <c r="T2" s="482"/>
    </row>
    <row r="3" spans="1:25" ht="43.2">
      <c r="A3" s="278" t="s">
        <v>184</v>
      </c>
      <c r="B3" s="287" t="s">
        <v>185</v>
      </c>
      <c r="C3" s="287" t="s">
        <v>186</v>
      </c>
      <c r="D3" s="287" t="s">
        <v>187</v>
      </c>
      <c r="E3" s="279" t="s">
        <v>188</v>
      </c>
      <c r="F3" s="279" t="s">
        <v>273</v>
      </c>
      <c r="G3" s="279" t="s">
        <v>127</v>
      </c>
      <c r="H3" s="279" t="s">
        <v>138</v>
      </c>
      <c r="I3" s="279" t="s">
        <v>141</v>
      </c>
      <c r="J3" s="279" t="s">
        <v>189</v>
      </c>
      <c r="K3" s="279" t="s">
        <v>190</v>
      </c>
      <c r="L3" s="279" t="s">
        <v>148</v>
      </c>
      <c r="M3" s="279" t="s">
        <v>191</v>
      </c>
      <c r="N3" s="279" t="s">
        <v>263</v>
      </c>
      <c r="O3" s="279" t="s">
        <v>278</v>
      </c>
      <c r="P3" s="280" t="s">
        <v>259</v>
      </c>
      <c r="Q3" s="281" t="s">
        <v>192</v>
      </c>
      <c r="R3" s="281" t="s">
        <v>193</v>
      </c>
      <c r="S3" s="281" t="s">
        <v>260</v>
      </c>
      <c r="T3" s="281" t="s">
        <v>261</v>
      </c>
      <c r="U3" s="282" t="s">
        <v>180</v>
      </c>
    </row>
    <row r="4" spans="1:25" ht="22.5" customHeight="1">
      <c r="A4" s="278" t="s">
        <v>194</v>
      </c>
      <c r="B4" s="278">
        <v>3.5</v>
      </c>
      <c r="C4" s="278" t="s">
        <v>195</v>
      </c>
      <c r="D4" s="278" t="s">
        <v>196</v>
      </c>
      <c r="E4" s="278" t="s">
        <v>159</v>
      </c>
      <c r="F4" s="278">
        <v>14</v>
      </c>
      <c r="G4" s="278" t="s">
        <v>197</v>
      </c>
      <c r="H4" s="278">
        <v>78</v>
      </c>
      <c r="I4" s="278">
        <v>230</v>
      </c>
      <c r="J4" s="278">
        <v>9</v>
      </c>
      <c r="K4" s="278">
        <v>18</v>
      </c>
      <c r="L4" s="278">
        <v>15</v>
      </c>
      <c r="M4" s="278">
        <v>92</v>
      </c>
      <c r="N4" s="278">
        <v>100</v>
      </c>
      <c r="O4" s="278">
        <v>21</v>
      </c>
      <c r="P4" s="294">
        <f>IF(ISBLANK(O4),"",O4/N4)</f>
        <v>0.21</v>
      </c>
      <c r="Q4" s="282" t="str">
        <f>IF(ISBLANK(K4),"",IF(AND(K4&gt;=Criteria!$R$17,K4&lt;=Criteria!$S$17),"PASS","Concern"))</f>
        <v>Concern</v>
      </c>
      <c r="R4" s="282" t="str">
        <f>IF(ISBLANK(L4),"",IF(AND(L4&gt;=Criteria!$T$17,L4&lt;=Criteria!$U$17),"PASS","Concern"))</f>
        <v>PASS</v>
      </c>
      <c r="S4" s="282" t="str">
        <f>IF(AND(Q4="PASS",R4="PASS"),"$$","")</f>
        <v/>
      </c>
      <c r="T4" s="282" t="str">
        <f>IF(ISBLANK(O4),"",IF(O4/N4&gt;0.2,"$$",""))</f>
        <v>$$</v>
      </c>
      <c r="U4" s="283" t="s">
        <v>198</v>
      </c>
    </row>
    <row r="5" spans="1:25" ht="22.5" customHeight="1">
      <c r="A5" s="278"/>
      <c r="B5" s="278"/>
      <c r="C5" s="278"/>
      <c r="D5" s="278"/>
      <c r="E5" s="278"/>
      <c r="F5" s="278"/>
      <c r="G5" s="278"/>
      <c r="H5" s="278"/>
      <c r="I5" s="278"/>
      <c r="J5" s="278"/>
      <c r="K5" s="278"/>
      <c r="L5" s="278"/>
      <c r="M5" s="278"/>
      <c r="N5" s="278"/>
      <c r="O5" s="278"/>
      <c r="P5" s="294" t="str">
        <f t="shared" ref="P5:P68" si="0">IF(ISBLANK(O5),"",O5/N5)</f>
        <v/>
      </c>
      <c r="Q5" s="282" t="str">
        <f>IF(ISBLANK(K5),"",IF(AND(K5&gt;=Criteria!$R$17,K5&lt;=Criteria!$S$17),"PASS","Concern"))</f>
        <v/>
      </c>
      <c r="R5" s="282" t="str">
        <f>IF(ISBLANK(L5),"",IF(AND(L5&gt;=Criteria!$T$17,L5&lt;=Criteria!$U$17),"PASS","Concern"))</f>
        <v/>
      </c>
      <c r="S5" s="282" t="str">
        <f>IF(AND(Q5="PASS",R5="PASS"),"$$","")</f>
        <v/>
      </c>
      <c r="T5" s="282" t="str">
        <f t="shared" ref="T5:T68" si="1">IF(ISBLANK(O5),"",IF(O5/N5&gt;0.2,"$$",""))</f>
        <v/>
      </c>
      <c r="U5" s="282"/>
    </row>
    <row r="6" spans="1:25" ht="22.5" customHeight="1">
      <c r="A6" s="278"/>
      <c r="B6" s="278"/>
      <c r="C6" s="278"/>
      <c r="D6" s="278"/>
      <c r="E6" s="278"/>
      <c r="F6" s="278"/>
      <c r="G6" s="278"/>
      <c r="H6" s="278"/>
      <c r="I6" s="278"/>
      <c r="J6" s="278"/>
      <c r="K6" s="278"/>
      <c r="L6" s="278"/>
      <c r="M6" s="278"/>
      <c r="N6" s="278"/>
      <c r="O6" s="278"/>
      <c r="P6" s="294" t="str">
        <f t="shared" si="0"/>
        <v/>
      </c>
      <c r="Q6" s="282" t="str">
        <f>IF(ISBLANK(K6),"",IF(AND(K6&gt;=Criteria!$R$17,K6&lt;=Criteria!$S$17),"PASS","Concern"))</f>
        <v/>
      </c>
      <c r="R6" s="282" t="str">
        <f>IF(ISBLANK(L6),"",IF(AND(L6&gt;=Criteria!$T$17,L6&lt;=Criteria!$U$17),"PASS","Concern"))</f>
        <v/>
      </c>
      <c r="S6" s="282" t="str">
        <f t="shared" ref="S6:S69" si="2">IF(AND(Q6="PASS",R6="PASS"),"$$","")</f>
        <v/>
      </c>
      <c r="T6" s="282" t="str">
        <f t="shared" si="1"/>
        <v/>
      </c>
      <c r="U6" s="282"/>
      <c r="Y6" s="284"/>
    </row>
    <row r="7" spans="1:25" ht="22.5" customHeight="1">
      <c r="A7" s="285"/>
      <c r="B7" s="278"/>
      <c r="C7" s="278"/>
      <c r="D7" s="278"/>
      <c r="E7" s="278"/>
      <c r="F7" s="278"/>
      <c r="G7" s="278"/>
      <c r="H7" s="278"/>
      <c r="I7" s="278"/>
      <c r="J7" s="278"/>
      <c r="K7" s="278"/>
      <c r="L7" s="278"/>
      <c r="M7" s="278"/>
      <c r="N7" s="278"/>
      <c r="O7" s="278"/>
      <c r="P7" s="294" t="str">
        <f t="shared" si="0"/>
        <v/>
      </c>
      <c r="Q7" s="282" t="str">
        <f>IF(ISBLANK(K7),"",IF(AND(K7&gt;=Criteria!$R$17,K7&lt;=Criteria!$S$17),"PASS","Concern"))</f>
        <v/>
      </c>
      <c r="R7" s="282" t="str">
        <f>IF(ISBLANK(L7),"",IF(AND(L7&gt;=Criteria!$T$17,L7&lt;=Criteria!$U$17),"PASS","Concern"))</f>
        <v/>
      </c>
      <c r="S7" s="282" t="str">
        <f t="shared" si="2"/>
        <v/>
      </c>
      <c r="T7" s="282" t="str">
        <f t="shared" si="1"/>
        <v/>
      </c>
      <c r="U7" s="282"/>
      <c r="Y7" s="286"/>
    </row>
    <row r="8" spans="1:25" ht="22.5" customHeight="1">
      <c r="A8" s="278"/>
      <c r="B8" s="278"/>
      <c r="C8" s="278"/>
      <c r="D8" s="278"/>
      <c r="E8" s="278"/>
      <c r="F8" s="278"/>
      <c r="G8" s="278"/>
      <c r="H8" s="278"/>
      <c r="I8" s="278"/>
      <c r="J8" s="278"/>
      <c r="K8" s="278"/>
      <c r="L8" s="278"/>
      <c r="M8" s="278"/>
      <c r="N8" s="278"/>
      <c r="O8" s="278"/>
      <c r="P8" s="294" t="str">
        <f t="shared" si="0"/>
        <v/>
      </c>
      <c r="Q8" s="282" t="str">
        <f>IF(ISBLANK(K8),"",IF(AND(K8&gt;=Criteria!$R$17,K8&lt;=Criteria!$S$17),"PASS","Concern"))</f>
        <v/>
      </c>
      <c r="R8" s="282" t="str">
        <f>IF(ISBLANK(L8),"",IF(AND(L8&gt;=Criteria!$T$17,L8&lt;=Criteria!$U$17),"PASS","Concern"))</f>
        <v/>
      </c>
      <c r="S8" s="282" t="str">
        <f t="shared" si="2"/>
        <v/>
      </c>
      <c r="T8" s="282" t="str">
        <f t="shared" si="1"/>
        <v/>
      </c>
      <c r="U8" s="282"/>
      <c r="Y8" s="207"/>
    </row>
    <row r="9" spans="1:25" ht="22.5" customHeight="1">
      <c r="A9" s="278"/>
      <c r="B9" s="278"/>
      <c r="C9" s="278"/>
      <c r="D9" s="278"/>
      <c r="E9" s="278"/>
      <c r="F9" s="278"/>
      <c r="G9" s="278"/>
      <c r="H9" s="278"/>
      <c r="I9" s="278"/>
      <c r="J9" s="278"/>
      <c r="K9" s="278"/>
      <c r="L9" s="278"/>
      <c r="M9" s="278"/>
      <c r="N9" s="278"/>
      <c r="O9" s="278"/>
      <c r="P9" s="294" t="str">
        <f t="shared" si="0"/>
        <v/>
      </c>
      <c r="Q9" s="282" t="str">
        <f>IF(ISBLANK(K9),"",IF(AND(K9&gt;=Criteria!$R$17,K9&lt;=Criteria!$S$17),"PASS","Concern"))</f>
        <v/>
      </c>
      <c r="R9" s="282" t="str">
        <f>IF(ISBLANK(L9),"",IF(AND(L9&gt;=Criteria!$T$17,L9&lt;=Criteria!$U$17),"PASS","Concern"))</f>
        <v/>
      </c>
      <c r="S9" s="282" t="str">
        <f t="shared" si="2"/>
        <v/>
      </c>
      <c r="T9" s="282" t="str">
        <f t="shared" si="1"/>
        <v/>
      </c>
      <c r="U9" s="282"/>
      <c r="Y9" s="207"/>
    </row>
    <row r="10" spans="1:25" ht="22.5" customHeight="1">
      <c r="A10" s="278"/>
      <c r="B10" s="278"/>
      <c r="C10" s="278"/>
      <c r="D10" s="278"/>
      <c r="E10" s="278"/>
      <c r="F10" s="278"/>
      <c r="G10" s="278"/>
      <c r="H10" s="278"/>
      <c r="I10" s="278"/>
      <c r="J10" s="278"/>
      <c r="K10" s="278"/>
      <c r="L10" s="278"/>
      <c r="M10" s="278"/>
      <c r="N10" s="278"/>
      <c r="O10" s="278"/>
      <c r="P10" s="294" t="str">
        <f t="shared" si="0"/>
        <v/>
      </c>
      <c r="Q10" s="282" t="str">
        <f>IF(ISBLANK(K10),"",IF(AND(K10&gt;=Criteria!$R$17,K10&lt;=Criteria!$S$17),"PASS","Concern"))</f>
        <v/>
      </c>
      <c r="R10" s="282" t="str">
        <f>IF(ISBLANK(L10),"",IF(AND(L10&gt;=Criteria!$T$17,L10&lt;=Criteria!$U$17),"PASS","Concern"))</f>
        <v/>
      </c>
      <c r="S10" s="282" t="str">
        <f t="shared" si="2"/>
        <v/>
      </c>
      <c r="T10" s="282" t="str">
        <f t="shared" si="1"/>
        <v/>
      </c>
      <c r="U10" s="282"/>
      <c r="Y10" s="207"/>
    </row>
    <row r="11" spans="1:25" ht="22.5" customHeight="1">
      <c r="A11" s="278"/>
      <c r="B11" s="278"/>
      <c r="C11" s="278"/>
      <c r="D11" s="278"/>
      <c r="E11" s="278"/>
      <c r="F11" s="278"/>
      <c r="G11" s="278"/>
      <c r="H11" s="278"/>
      <c r="I11" s="278"/>
      <c r="J11" s="278"/>
      <c r="K11" s="278"/>
      <c r="L11" s="278"/>
      <c r="M11" s="278"/>
      <c r="N11" s="278"/>
      <c r="O11" s="278"/>
      <c r="P11" s="294" t="str">
        <f t="shared" si="0"/>
        <v/>
      </c>
      <c r="Q11" s="282" t="str">
        <f>IF(ISBLANK(K11),"",IF(AND(K11&gt;=Criteria!$R$17,K11&lt;=Criteria!$S$17),"PASS","Concern"))</f>
        <v/>
      </c>
      <c r="R11" s="282" t="str">
        <f>IF(ISBLANK(L11),"",IF(AND(L11&gt;=Criteria!$T$17,L11&lt;=Criteria!$U$17),"PASS","Concern"))</f>
        <v/>
      </c>
      <c r="S11" s="282" t="str">
        <f t="shared" si="2"/>
        <v/>
      </c>
      <c r="T11" s="282" t="str">
        <f t="shared" si="1"/>
        <v/>
      </c>
      <c r="U11" s="282"/>
      <c r="Y11" s="207"/>
    </row>
    <row r="12" spans="1:25" ht="22.5" customHeight="1">
      <c r="A12" s="278"/>
      <c r="B12" s="278"/>
      <c r="C12" s="278"/>
      <c r="D12" s="278"/>
      <c r="E12" s="278"/>
      <c r="F12" s="278"/>
      <c r="G12" s="278"/>
      <c r="H12" s="278"/>
      <c r="I12" s="278"/>
      <c r="J12" s="278"/>
      <c r="K12" s="278"/>
      <c r="L12" s="278"/>
      <c r="M12" s="278"/>
      <c r="N12" s="278"/>
      <c r="O12" s="278"/>
      <c r="P12" s="294" t="str">
        <f t="shared" si="0"/>
        <v/>
      </c>
      <c r="Q12" s="282" t="str">
        <f>IF(ISBLANK(K12),"",IF(AND(K12&gt;=Criteria!$R$17,K12&lt;=Criteria!$S$17),"PASS","Concern"))</f>
        <v/>
      </c>
      <c r="R12" s="282" t="str">
        <f>IF(ISBLANK(L12),"",IF(AND(L12&gt;=Criteria!$T$17,L12&lt;=Criteria!$U$17),"PASS","Concern"))</f>
        <v/>
      </c>
      <c r="S12" s="282" t="str">
        <f t="shared" si="2"/>
        <v/>
      </c>
      <c r="T12" s="282" t="str">
        <f t="shared" si="1"/>
        <v/>
      </c>
      <c r="U12" s="282"/>
      <c r="Y12" s="207"/>
    </row>
    <row r="13" spans="1:25" ht="22.5" customHeight="1">
      <c r="A13" s="278"/>
      <c r="B13" s="278"/>
      <c r="C13" s="278"/>
      <c r="D13" s="278"/>
      <c r="E13" s="278"/>
      <c r="F13" s="278"/>
      <c r="G13" s="278"/>
      <c r="H13" s="278"/>
      <c r="I13" s="278"/>
      <c r="J13" s="278"/>
      <c r="K13" s="278"/>
      <c r="L13" s="278"/>
      <c r="M13" s="278"/>
      <c r="N13" s="278"/>
      <c r="O13" s="278"/>
      <c r="P13" s="294" t="str">
        <f t="shared" si="0"/>
        <v/>
      </c>
      <c r="Q13" s="282" t="str">
        <f>IF(ISBLANK(K13),"",IF(AND(K13&gt;=Criteria!$R$17,K13&lt;=Criteria!$S$17),"PASS","Concern"))</f>
        <v/>
      </c>
      <c r="R13" s="282" t="str">
        <f>IF(ISBLANK(L13),"",IF(AND(L13&gt;=Criteria!$T$17,L13&lt;=Criteria!$U$17),"PASS","Concern"))</f>
        <v/>
      </c>
      <c r="S13" s="282" t="str">
        <f t="shared" si="2"/>
        <v/>
      </c>
      <c r="T13" s="282" t="str">
        <f t="shared" si="1"/>
        <v/>
      </c>
      <c r="U13" s="282"/>
      <c r="Y13" s="207"/>
    </row>
    <row r="14" spans="1:25" ht="22.5" customHeight="1">
      <c r="A14" s="278"/>
      <c r="B14" s="278"/>
      <c r="C14" s="278"/>
      <c r="D14" s="278"/>
      <c r="E14" s="278"/>
      <c r="F14" s="278"/>
      <c r="G14" s="278"/>
      <c r="H14" s="278"/>
      <c r="I14" s="278"/>
      <c r="J14" s="278"/>
      <c r="K14" s="278"/>
      <c r="L14" s="278"/>
      <c r="M14" s="278"/>
      <c r="N14" s="278"/>
      <c r="O14" s="278"/>
      <c r="P14" s="294" t="str">
        <f t="shared" si="0"/>
        <v/>
      </c>
      <c r="Q14" s="282" t="str">
        <f>IF(ISBLANK(K14),"",IF(AND(K14&gt;=Criteria!$R$17,K14&lt;=Criteria!$S$17),"PASS","Concern"))</f>
        <v/>
      </c>
      <c r="R14" s="282" t="str">
        <f>IF(ISBLANK(L14),"",IF(AND(L14&gt;=Criteria!$T$17,L14&lt;=Criteria!$U$17),"PASS","Concern"))</f>
        <v/>
      </c>
      <c r="S14" s="282" t="str">
        <f t="shared" si="2"/>
        <v/>
      </c>
      <c r="T14" s="282" t="str">
        <f t="shared" si="1"/>
        <v/>
      </c>
      <c r="U14" s="282"/>
      <c r="Y14" s="207"/>
    </row>
    <row r="15" spans="1:25" ht="22.5" customHeight="1">
      <c r="A15" s="278"/>
      <c r="B15" s="278"/>
      <c r="C15" s="278"/>
      <c r="D15" s="278"/>
      <c r="E15" s="278"/>
      <c r="F15" s="278"/>
      <c r="G15" s="278"/>
      <c r="H15" s="278"/>
      <c r="I15" s="278"/>
      <c r="J15" s="278"/>
      <c r="K15" s="278"/>
      <c r="L15" s="278"/>
      <c r="M15" s="278"/>
      <c r="N15" s="278"/>
      <c r="O15" s="278"/>
      <c r="P15" s="294" t="str">
        <f t="shared" si="0"/>
        <v/>
      </c>
      <c r="Q15" s="282" t="str">
        <f>IF(ISBLANK(K15),"",IF(AND(K15&gt;=Criteria!$R$17,K15&lt;=Criteria!$S$17),"PASS","Concern"))</f>
        <v/>
      </c>
      <c r="R15" s="282" t="str">
        <f>IF(ISBLANK(L15),"",IF(AND(L15&gt;=Criteria!$T$17,L15&lt;=Criteria!$U$17),"PASS","Concern"))</f>
        <v/>
      </c>
      <c r="S15" s="282" t="str">
        <f t="shared" si="2"/>
        <v/>
      </c>
      <c r="T15" s="282" t="str">
        <f t="shared" si="1"/>
        <v/>
      </c>
      <c r="U15" s="282"/>
      <c r="Y15" s="207"/>
    </row>
    <row r="16" spans="1:25" ht="22.5" customHeight="1">
      <c r="A16" s="278"/>
      <c r="B16" s="278"/>
      <c r="C16" s="278"/>
      <c r="D16" s="278"/>
      <c r="E16" s="278"/>
      <c r="F16" s="278"/>
      <c r="G16" s="278"/>
      <c r="H16" s="278"/>
      <c r="I16" s="278"/>
      <c r="J16" s="278"/>
      <c r="K16" s="278"/>
      <c r="L16" s="278"/>
      <c r="M16" s="278"/>
      <c r="N16" s="278"/>
      <c r="O16" s="278"/>
      <c r="P16" s="294" t="str">
        <f t="shared" si="0"/>
        <v/>
      </c>
      <c r="Q16" s="282" t="str">
        <f>IF(ISBLANK(K16),"",IF(AND(K16&gt;=Criteria!$R$17,K16&lt;=Criteria!$S$17),"PASS","Concern"))</f>
        <v/>
      </c>
      <c r="R16" s="282" t="str">
        <f>IF(ISBLANK(L16),"",IF(AND(L16&gt;=Criteria!$T$17,L16&lt;=Criteria!$U$17),"PASS","Concern"))</f>
        <v/>
      </c>
      <c r="S16" s="282" t="str">
        <f t="shared" si="2"/>
        <v/>
      </c>
      <c r="T16" s="282" t="str">
        <f t="shared" si="1"/>
        <v/>
      </c>
      <c r="U16" s="282"/>
    </row>
    <row r="17" spans="1:21" ht="22.5" customHeight="1">
      <c r="A17" s="278"/>
      <c r="B17" s="278"/>
      <c r="C17" s="278"/>
      <c r="D17" s="278"/>
      <c r="E17" s="278"/>
      <c r="F17" s="278"/>
      <c r="G17" s="278"/>
      <c r="H17" s="278"/>
      <c r="I17" s="278"/>
      <c r="J17" s="278"/>
      <c r="K17" s="278"/>
      <c r="L17" s="278"/>
      <c r="M17" s="278"/>
      <c r="N17" s="278"/>
      <c r="O17" s="278"/>
      <c r="P17" s="294" t="str">
        <f t="shared" si="0"/>
        <v/>
      </c>
      <c r="Q17" s="282" t="str">
        <f>IF(ISBLANK(K17),"",IF(AND(K17&gt;=Criteria!$R$17,K17&lt;=Criteria!$S$17),"PASS","Concern"))</f>
        <v/>
      </c>
      <c r="R17" s="282" t="str">
        <f>IF(ISBLANK(L17),"",IF(AND(L17&gt;=Criteria!$T$17,L17&lt;=Criteria!$U$17),"PASS","Concern"))</f>
        <v/>
      </c>
      <c r="S17" s="282" t="str">
        <f t="shared" si="2"/>
        <v/>
      </c>
      <c r="T17" s="282" t="str">
        <f t="shared" si="1"/>
        <v/>
      </c>
      <c r="U17" s="282"/>
    </row>
    <row r="18" spans="1:21" ht="22.5" customHeight="1">
      <c r="A18" s="278"/>
      <c r="B18" s="278"/>
      <c r="C18" s="278"/>
      <c r="D18" s="278"/>
      <c r="E18" s="278"/>
      <c r="F18" s="278"/>
      <c r="G18" s="278"/>
      <c r="H18" s="278"/>
      <c r="I18" s="278"/>
      <c r="J18" s="278"/>
      <c r="K18" s="278"/>
      <c r="L18" s="278"/>
      <c r="M18" s="278"/>
      <c r="N18" s="278"/>
      <c r="O18" s="278"/>
      <c r="P18" s="294" t="str">
        <f t="shared" si="0"/>
        <v/>
      </c>
      <c r="Q18" s="282" t="str">
        <f>IF(ISBLANK(K18),"",IF(AND(K18&gt;=Criteria!$R$17,K18&lt;=Criteria!$S$17),"PASS","Concern"))</f>
        <v/>
      </c>
      <c r="R18" s="282" t="str">
        <f>IF(ISBLANK(L18),"",IF(AND(L18&gt;=Criteria!$T$17,L18&lt;=Criteria!$U$17),"PASS","Concern"))</f>
        <v/>
      </c>
      <c r="S18" s="282" t="str">
        <f t="shared" si="2"/>
        <v/>
      </c>
      <c r="T18" s="282" t="str">
        <f t="shared" si="1"/>
        <v/>
      </c>
      <c r="U18" s="282"/>
    </row>
    <row r="19" spans="1:21" ht="22.5" customHeight="1">
      <c r="A19" s="278"/>
      <c r="B19" s="278"/>
      <c r="C19" s="278"/>
      <c r="D19" s="278"/>
      <c r="E19" s="278"/>
      <c r="F19" s="278"/>
      <c r="G19" s="278"/>
      <c r="H19" s="278"/>
      <c r="I19" s="278"/>
      <c r="J19" s="278"/>
      <c r="K19" s="278"/>
      <c r="L19" s="278"/>
      <c r="M19" s="278"/>
      <c r="N19" s="278"/>
      <c r="O19" s="278"/>
      <c r="P19" s="294" t="str">
        <f t="shared" si="0"/>
        <v/>
      </c>
      <c r="Q19" s="282" t="str">
        <f>IF(ISBLANK(K19),"",IF(AND(K19&gt;=Criteria!$R$17,K19&lt;=Criteria!$S$17),"PASS","Concern"))</f>
        <v/>
      </c>
      <c r="R19" s="282" t="str">
        <f>IF(ISBLANK(L19),"",IF(AND(L19&gt;=Criteria!$T$17,L19&lt;=Criteria!$U$17),"PASS","Concern"))</f>
        <v/>
      </c>
      <c r="S19" s="282" t="str">
        <f t="shared" si="2"/>
        <v/>
      </c>
      <c r="T19" s="282" t="str">
        <f t="shared" si="1"/>
        <v/>
      </c>
      <c r="U19" s="282"/>
    </row>
    <row r="20" spans="1:21" ht="22.5" customHeight="1">
      <c r="A20" s="278"/>
      <c r="B20" s="278"/>
      <c r="C20" s="278"/>
      <c r="D20" s="278"/>
      <c r="E20" s="278"/>
      <c r="F20" s="278"/>
      <c r="G20" s="278"/>
      <c r="H20" s="278"/>
      <c r="I20" s="278"/>
      <c r="J20" s="278"/>
      <c r="K20" s="278"/>
      <c r="L20" s="278"/>
      <c r="M20" s="278"/>
      <c r="N20" s="278"/>
      <c r="O20" s="278"/>
      <c r="P20" s="294" t="str">
        <f t="shared" si="0"/>
        <v/>
      </c>
      <c r="Q20" s="282" t="str">
        <f>IF(ISBLANK(K20),"",IF(AND(K20&gt;=Criteria!$R$17,K20&lt;=Criteria!$S$17),"PASS","Concern"))</f>
        <v/>
      </c>
      <c r="R20" s="282" t="str">
        <f>IF(ISBLANK(L20),"",IF(AND(L20&gt;=Criteria!$T$17,L20&lt;=Criteria!$U$17),"PASS","Concern"))</f>
        <v/>
      </c>
      <c r="S20" s="282" t="str">
        <f t="shared" si="2"/>
        <v/>
      </c>
      <c r="T20" s="282" t="str">
        <f t="shared" si="1"/>
        <v/>
      </c>
      <c r="U20" s="282"/>
    </row>
    <row r="21" spans="1:21" ht="22.5" customHeight="1">
      <c r="A21" s="278"/>
      <c r="B21" s="278"/>
      <c r="C21" s="278"/>
      <c r="D21" s="278"/>
      <c r="E21" s="278"/>
      <c r="F21" s="278"/>
      <c r="G21" s="278"/>
      <c r="H21" s="278"/>
      <c r="I21" s="278"/>
      <c r="J21" s="278"/>
      <c r="K21" s="278"/>
      <c r="L21" s="278"/>
      <c r="M21" s="278"/>
      <c r="N21" s="278"/>
      <c r="O21" s="278"/>
      <c r="P21" s="294" t="str">
        <f t="shared" si="0"/>
        <v/>
      </c>
      <c r="Q21" s="282" t="str">
        <f>IF(ISBLANK(K21),"",IF(AND(K21&gt;=Criteria!$R$17,K21&lt;=Criteria!$S$17),"PASS","Concern"))</f>
        <v/>
      </c>
      <c r="R21" s="282" t="str">
        <f>IF(ISBLANK(L21),"",IF(AND(L21&gt;=Criteria!$T$17,L21&lt;=Criteria!$U$17),"PASS","Concern"))</f>
        <v/>
      </c>
      <c r="S21" s="282" t="str">
        <f t="shared" si="2"/>
        <v/>
      </c>
      <c r="T21" s="282" t="str">
        <f t="shared" si="1"/>
        <v/>
      </c>
      <c r="U21" s="282"/>
    </row>
    <row r="22" spans="1:21" ht="22.5" customHeight="1">
      <c r="A22" s="278"/>
      <c r="B22" s="278"/>
      <c r="C22" s="278"/>
      <c r="D22" s="278"/>
      <c r="E22" s="278"/>
      <c r="F22" s="278"/>
      <c r="G22" s="278"/>
      <c r="H22" s="278"/>
      <c r="I22" s="278"/>
      <c r="J22" s="278"/>
      <c r="K22" s="278"/>
      <c r="L22" s="278"/>
      <c r="M22" s="278"/>
      <c r="N22" s="278"/>
      <c r="O22" s="278"/>
      <c r="P22" s="294" t="str">
        <f t="shared" si="0"/>
        <v/>
      </c>
      <c r="Q22" s="282" t="str">
        <f>IF(ISBLANK(K22),"",IF(AND(K22&gt;=Criteria!$R$17,K22&lt;=Criteria!$S$17),"PASS","Concern"))</f>
        <v/>
      </c>
      <c r="R22" s="282" t="str">
        <f>IF(ISBLANK(L22),"",IF(AND(L22&gt;=Criteria!$T$17,L22&lt;=Criteria!$U$17),"PASS","Concern"))</f>
        <v/>
      </c>
      <c r="S22" s="282" t="str">
        <f t="shared" si="2"/>
        <v/>
      </c>
      <c r="T22" s="282" t="str">
        <f t="shared" si="1"/>
        <v/>
      </c>
      <c r="U22" s="282"/>
    </row>
    <row r="23" spans="1:21" ht="22.5" customHeight="1">
      <c r="A23" s="278"/>
      <c r="B23" s="278"/>
      <c r="C23" s="278"/>
      <c r="D23" s="278"/>
      <c r="E23" s="278"/>
      <c r="F23" s="278"/>
      <c r="G23" s="278"/>
      <c r="H23" s="278"/>
      <c r="I23" s="278"/>
      <c r="J23" s="278"/>
      <c r="K23" s="278"/>
      <c r="L23" s="278"/>
      <c r="M23" s="278"/>
      <c r="N23" s="278"/>
      <c r="O23" s="278"/>
      <c r="P23" s="294" t="str">
        <f t="shared" si="0"/>
        <v/>
      </c>
      <c r="Q23" s="282" t="str">
        <f>IF(ISBLANK(K23),"",IF(AND(K23&gt;=Criteria!$R$17,K23&lt;=Criteria!$S$17),"PASS","Concern"))</f>
        <v/>
      </c>
      <c r="R23" s="282" t="str">
        <f>IF(ISBLANK(L23),"",IF(AND(L23&gt;=Criteria!$T$17,L23&lt;=Criteria!$U$17),"PASS","Concern"))</f>
        <v/>
      </c>
      <c r="S23" s="282" t="str">
        <f t="shared" si="2"/>
        <v/>
      </c>
      <c r="T23" s="282" t="str">
        <f t="shared" si="1"/>
        <v/>
      </c>
      <c r="U23" s="282"/>
    </row>
    <row r="24" spans="1:21" ht="22.5" customHeight="1">
      <c r="A24" s="278"/>
      <c r="B24" s="278"/>
      <c r="C24" s="278"/>
      <c r="D24" s="278"/>
      <c r="E24" s="278"/>
      <c r="F24" s="278"/>
      <c r="G24" s="278"/>
      <c r="H24" s="278"/>
      <c r="I24" s="278"/>
      <c r="J24" s="278"/>
      <c r="K24" s="278"/>
      <c r="L24" s="278"/>
      <c r="M24" s="278"/>
      <c r="N24" s="278"/>
      <c r="O24" s="278"/>
      <c r="P24" s="294" t="str">
        <f t="shared" si="0"/>
        <v/>
      </c>
      <c r="Q24" s="282" t="str">
        <f>IF(ISBLANK(K24),"",IF(AND(K24&gt;=Criteria!$R$17,K24&lt;=Criteria!$S$17),"PASS","Concern"))</f>
        <v/>
      </c>
      <c r="R24" s="282" t="str">
        <f>IF(ISBLANK(L24),"",IF(AND(L24&gt;=Criteria!$T$17,L24&lt;=Criteria!$U$17),"PASS","Concern"))</f>
        <v/>
      </c>
      <c r="S24" s="282" t="str">
        <f t="shared" si="2"/>
        <v/>
      </c>
      <c r="T24" s="282" t="str">
        <f t="shared" si="1"/>
        <v/>
      </c>
      <c r="U24" s="282"/>
    </row>
    <row r="25" spans="1:21" ht="22.5" customHeight="1">
      <c r="A25" s="278"/>
      <c r="B25" s="278"/>
      <c r="C25" s="278"/>
      <c r="D25" s="278"/>
      <c r="E25" s="278"/>
      <c r="F25" s="278"/>
      <c r="G25" s="278"/>
      <c r="H25" s="278"/>
      <c r="I25" s="278"/>
      <c r="J25" s="278"/>
      <c r="K25" s="278"/>
      <c r="L25" s="278"/>
      <c r="M25" s="278"/>
      <c r="N25" s="278"/>
      <c r="O25" s="278"/>
      <c r="P25" s="294" t="str">
        <f t="shared" si="0"/>
        <v/>
      </c>
      <c r="Q25" s="282" t="str">
        <f>IF(ISBLANK(K25),"",IF(AND(K25&gt;=Criteria!$R$17,K25&lt;=Criteria!$S$17),"PASS","Concern"))</f>
        <v/>
      </c>
      <c r="R25" s="282" t="str">
        <f>IF(ISBLANK(L25),"",IF(AND(L25&gt;=Criteria!$T$17,L25&lt;=Criteria!$U$17),"PASS","Concern"))</f>
        <v/>
      </c>
      <c r="S25" s="282" t="str">
        <f t="shared" si="2"/>
        <v/>
      </c>
      <c r="T25" s="282" t="str">
        <f t="shared" si="1"/>
        <v/>
      </c>
      <c r="U25" s="282"/>
    </row>
    <row r="26" spans="1:21" ht="22.5" customHeight="1">
      <c r="A26" s="278"/>
      <c r="B26" s="278"/>
      <c r="C26" s="278"/>
      <c r="D26" s="278"/>
      <c r="E26" s="278"/>
      <c r="F26" s="278"/>
      <c r="G26" s="278"/>
      <c r="H26" s="278"/>
      <c r="I26" s="278"/>
      <c r="J26" s="278"/>
      <c r="K26" s="278"/>
      <c r="L26" s="278"/>
      <c r="M26" s="278"/>
      <c r="N26" s="278"/>
      <c r="O26" s="278"/>
      <c r="P26" s="294" t="str">
        <f t="shared" si="0"/>
        <v/>
      </c>
      <c r="Q26" s="282" t="str">
        <f>IF(ISBLANK(K26),"",IF(AND(K26&gt;=Criteria!$R$17,K26&lt;=Criteria!$S$17),"PASS","Concern"))</f>
        <v/>
      </c>
      <c r="R26" s="282" t="str">
        <f>IF(ISBLANK(L26),"",IF(AND(L26&gt;=Criteria!$T$17,L26&lt;=Criteria!$U$17),"PASS","Concern"))</f>
        <v/>
      </c>
      <c r="S26" s="282" t="str">
        <f t="shared" si="2"/>
        <v/>
      </c>
      <c r="T26" s="282" t="str">
        <f t="shared" si="1"/>
        <v/>
      </c>
      <c r="U26" s="282"/>
    </row>
    <row r="27" spans="1:21" ht="22.5" customHeight="1">
      <c r="A27" s="278"/>
      <c r="B27" s="278"/>
      <c r="C27" s="278"/>
      <c r="D27" s="278"/>
      <c r="E27" s="278"/>
      <c r="F27" s="278"/>
      <c r="G27" s="278"/>
      <c r="H27" s="278"/>
      <c r="I27" s="278"/>
      <c r="J27" s="278"/>
      <c r="K27" s="278"/>
      <c r="L27" s="278"/>
      <c r="M27" s="278"/>
      <c r="N27" s="278"/>
      <c r="O27" s="278"/>
      <c r="P27" s="294" t="str">
        <f t="shared" si="0"/>
        <v/>
      </c>
      <c r="Q27" s="282" t="str">
        <f>IF(ISBLANK(K27),"",IF(AND(K27&gt;=Criteria!$R$17,K27&lt;=Criteria!$S$17),"PASS","Concern"))</f>
        <v/>
      </c>
      <c r="R27" s="282" t="str">
        <f>IF(ISBLANK(L27),"",IF(AND(L27&gt;=Criteria!$T$17,L27&lt;=Criteria!$U$17),"PASS","Concern"))</f>
        <v/>
      </c>
      <c r="S27" s="282" t="str">
        <f t="shared" si="2"/>
        <v/>
      </c>
      <c r="T27" s="282" t="str">
        <f t="shared" si="1"/>
        <v/>
      </c>
      <c r="U27" s="282"/>
    </row>
    <row r="28" spans="1:21" ht="22.5" customHeight="1">
      <c r="A28" s="278"/>
      <c r="B28" s="278"/>
      <c r="C28" s="278"/>
      <c r="D28" s="278"/>
      <c r="E28" s="278"/>
      <c r="F28" s="278"/>
      <c r="G28" s="278"/>
      <c r="H28" s="278"/>
      <c r="I28" s="278"/>
      <c r="J28" s="278"/>
      <c r="K28" s="278"/>
      <c r="L28" s="278"/>
      <c r="M28" s="278"/>
      <c r="N28" s="278"/>
      <c r="O28" s="278"/>
      <c r="P28" s="294" t="str">
        <f t="shared" si="0"/>
        <v/>
      </c>
      <c r="Q28" s="282" t="str">
        <f>IF(ISBLANK(K28),"",IF(AND(K28&gt;=Criteria!$R$17,K28&lt;=Criteria!$S$17),"PASS","Concern"))</f>
        <v/>
      </c>
      <c r="R28" s="282" t="str">
        <f>IF(ISBLANK(L28),"",IF(AND(L28&gt;=Criteria!$T$17,L28&lt;=Criteria!$U$17),"PASS","Concern"))</f>
        <v/>
      </c>
      <c r="S28" s="282" t="str">
        <f t="shared" si="2"/>
        <v/>
      </c>
      <c r="T28" s="282" t="str">
        <f t="shared" si="1"/>
        <v/>
      </c>
      <c r="U28" s="282"/>
    </row>
    <row r="29" spans="1:21" ht="22.5" customHeight="1">
      <c r="A29" s="278"/>
      <c r="B29" s="278"/>
      <c r="C29" s="278"/>
      <c r="D29" s="278"/>
      <c r="E29" s="278"/>
      <c r="F29" s="278"/>
      <c r="G29" s="278"/>
      <c r="H29" s="278"/>
      <c r="I29" s="278"/>
      <c r="J29" s="278"/>
      <c r="K29" s="278"/>
      <c r="L29" s="278"/>
      <c r="M29" s="278"/>
      <c r="N29" s="278"/>
      <c r="O29" s="278"/>
      <c r="P29" s="294" t="str">
        <f t="shared" si="0"/>
        <v/>
      </c>
      <c r="Q29" s="282" t="str">
        <f>IF(ISBLANK(K29),"",IF(AND(K29&gt;=Criteria!$R$17,K29&lt;=Criteria!$S$17),"PASS","Concern"))</f>
        <v/>
      </c>
      <c r="R29" s="282" t="str">
        <f>IF(ISBLANK(L29),"",IF(AND(L29&gt;=Criteria!$T$17,L29&lt;=Criteria!$U$17),"PASS","Concern"))</f>
        <v/>
      </c>
      <c r="S29" s="282" t="str">
        <f t="shared" si="2"/>
        <v/>
      </c>
      <c r="T29" s="282" t="str">
        <f t="shared" si="1"/>
        <v/>
      </c>
      <c r="U29" s="282"/>
    </row>
    <row r="30" spans="1:21" ht="22.5" customHeight="1">
      <c r="A30" s="278"/>
      <c r="B30" s="278"/>
      <c r="C30" s="278"/>
      <c r="D30" s="278"/>
      <c r="E30" s="278"/>
      <c r="F30" s="278"/>
      <c r="G30" s="278"/>
      <c r="H30" s="278"/>
      <c r="I30" s="278"/>
      <c r="J30" s="278"/>
      <c r="K30" s="278"/>
      <c r="L30" s="278"/>
      <c r="M30" s="278"/>
      <c r="N30" s="278"/>
      <c r="O30" s="278"/>
      <c r="P30" s="294" t="str">
        <f t="shared" si="0"/>
        <v/>
      </c>
      <c r="Q30" s="282" t="str">
        <f>IF(ISBLANK(K30),"",IF(AND(K30&gt;=Criteria!$R$17,K30&lt;=Criteria!$S$17),"PASS","Concern"))</f>
        <v/>
      </c>
      <c r="R30" s="282" t="str">
        <f>IF(ISBLANK(L30),"",IF(AND(L30&gt;=Criteria!$T$17,L30&lt;=Criteria!$U$17),"PASS","Concern"))</f>
        <v/>
      </c>
      <c r="S30" s="282" t="str">
        <f t="shared" si="2"/>
        <v/>
      </c>
      <c r="T30" s="282" t="str">
        <f t="shared" si="1"/>
        <v/>
      </c>
      <c r="U30" s="282"/>
    </row>
    <row r="31" spans="1:21" ht="22.5" customHeight="1">
      <c r="A31" s="278"/>
      <c r="B31" s="278"/>
      <c r="C31" s="278"/>
      <c r="D31" s="278"/>
      <c r="E31" s="278"/>
      <c r="F31" s="278"/>
      <c r="G31" s="278"/>
      <c r="H31" s="278"/>
      <c r="I31" s="278"/>
      <c r="J31" s="278"/>
      <c r="K31" s="278"/>
      <c r="L31" s="278"/>
      <c r="M31" s="278"/>
      <c r="N31" s="278"/>
      <c r="O31" s="278"/>
      <c r="P31" s="294" t="str">
        <f t="shared" si="0"/>
        <v/>
      </c>
      <c r="Q31" s="282" t="str">
        <f>IF(ISBLANK(K31),"",IF(AND(K31&gt;=Criteria!$R$17,K31&lt;=Criteria!$S$17),"PASS","Concern"))</f>
        <v/>
      </c>
      <c r="R31" s="282" t="str">
        <f>IF(ISBLANK(L31),"",IF(AND(L31&gt;=Criteria!$T$17,L31&lt;=Criteria!$U$17),"PASS","Concern"))</f>
        <v/>
      </c>
      <c r="S31" s="282" t="str">
        <f t="shared" si="2"/>
        <v/>
      </c>
      <c r="T31" s="282" t="str">
        <f t="shared" si="1"/>
        <v/>
      </c>
      <c r="U31" s="282"/>
    </row>
    <row r="32" spans="1:21" ht="22.5" customHeight="1">
      <c r="A32" s="278"/>
      <c r="B32" s="278"/>
      <c r="C32" s="278"/>
      <c r="D32" s="278"/>
      <c r="E32" s="278"/>
      <c r="F32" s="278"/>
      <c r="G32" s="278"/>
      <c r="H32" s="278"/>
      <c r="I32" s="278"/>
      <c r="J32" s="278"/>
      <c r="K32" s="278"/>
      <c r="L32" s="278"/>
      <c r="M32" s="278"/>
      <c r="N32" s="278"/>
      <c r="O32" s="278"/>
      <c r="P32" s="294" t="str">
        <f t="shared" si="0"/>
        <v/>
      </c>
      <c r="Q32" s="282" t="str">
        <f>IF(ISBLANK(K32),"",IF(AND(K32&gt;=Criteria!$R$17,K32&lt;=Criteria!$S$17),"PASS","Concern"))</f>
        <v/>
      </c>
      <c r="R32" s="282" t="str">
        <f>IF(ISBLANK(L32),"",IF(AND(L32&gt;=Criteria!$T$17,L32&lt;=Criteria!$U$17),"PASS","Concern"))</f>
        <v/>
      </c>
      <c r="S32" s="282" t="str">
        <f t="shared" si="2"/>
        <v/>
      </c>
      <c r="T32" s="282" t="str">
        <f t="shared" si="1"/>
        <v/>
      </c>
      <c r="U32" s="282"/>
    </row>
    <row r="33" spans="1:21" ht="22.5" customHeight="1">
      <c r="A33" s="278"/>
      <c r="B33" s="278"/>
      <c r="C33" s="278"/>
      <c r="D33" s="278"/>
      <c r="E33" s="278"/>
      <c r="F33" s="278"/>
      <c r="G33" s="278"/>
      <c r="H33" s="278"/>
      <c r="I33" s="278"/>
      <c r="J33" s="278"/>
      <c r="K33" s="278"/>
      <c r="L33" s="278"/>
      <c r="M33" s="278"/>
      <c r="N33" s="278"/>
      <c r="O33" s="278"/>
      <c r="P33" s="294" t="str">
        <f t="shared" si="0"/>
        <v/>
      </c>
      <c r="Q33" s="282" t="str">
        <f>IF(ISBLANK(K33),"",IF(AND(K33&gt;=Criteria!$R$17,K33&lt;=Criteria!$S$17),"PASS","Concern"))</f>
        <v/>
      </c>
      <c r="R33" s="282" t="str">
        <f>IF(ISBLANK(L33),"",IF(AND(L33&gt;=Criteria!$T$17,L33&lt;=Criteria!$U$17),"PASS","Concern"))</f>
        <v/>
      </c>
      <c r="S33" s="282" t="str">
        <f t="shared" si="2"/>
        <v/>
      </c>
      <c r="T33" s="282" t="str">
        <f t="shared" si="1"/>
        <v/>
      </c>
      <c r="U33" s="282"/>
    </row>
    <row r="34" spans="1:21" ht="22.5" customHeight="1">
      <c r="A34" s="278"/>
      <c r="B34" s="278"/>
      <c r="C34" s="278"/>
      <c r="D34" s="278"/>
      <c r="E34" s="278"/>
      <c r="F34" s="278"/>
      <c r="G34" s="278"/>
      <c r="H34" s="278"/>
      <c r="I34" s="278"/>
      <c r="J34" s="278"/>
      <c r="K34" s="278"/>
      <c r="L34" s="278"/>
      <c r="M34" s="278"/>
      <c r="N34" s="278"/>
      <c r="O34" s="278"/>
      <c r="P34" s="294" t="str">
        <f t="shared" si="0"/>
        <v/>
      </c>
      <c r="Q34" s="282" t="str">
        <f>IF(ISBLANK(K34),"",IF(AND(K34&gt;=Criteria!$R$17,K34&lt;=Criteria!$S$17),"PASS","Concern"))</f>
        <v/>
      </c>
      <c r="R34" s="282" t="str">
        <f>IF(ISBLANK(L34),"",IF(AND(L34&gt;=Criteria!$T$17,L34&lt;=Criteria!$U$17),"PASS","Concern"))</f>
        <v/>
      </c>
      <c r="S34" s="282" t="str">
        <f t="shared" si="2"/>
        <v/>
      </c>
      <c r="T34" s="282" t="str">
        <f t="shared" si="1"/>
        <v/>
      </c>
      <c r="U34" s="282"/>
    </row>
    <row r="35" spans="1:21" ht="22.5" customHeight="1">
      <c r="A35" s="278"/>
      <c r="B35" s="278"/>
      <c r="C35" s="278"/>
      <c r="D35" s="278"/>
      <c r="E35" s="278"/>
      <c r="F35" s="278"/>
      <c r="G35" s="278"/>
      <c r="H35" s="278"/>
      <c r="I35" s="278"/>
      <c r="J35" s="278"/>
      <c r="K35" s="278"/>
      <c r="L35" s="278"/>
      <c r="M35" s="278"/>
      <c r="N35" s="278"/>
      <c r="O35" s="278"/>
      <c r="P35" s="294" t="str">
        <f t="shared" si="0"/>
        <v/>
      </c>
      <c r="Q35" s="282" t="str">
        <f>IF(ISBLANK(K35),"",IF(AND(K35&gt;=Criteria!$R$17,K35&lt;=Criteria!$S$17),"PASS","Concern"))</f>
        <v/>
      </c>
      <c r="R35" s="282" t="str">
        <f>IF(ISBLANK(L35),"",IF(AND(L35&gt;=Criteria!$T$17,L35&lt;=Criteria!$U$17),"PASS","Concern"))</f>
        <v/>
      </c>
      <c r="S35" s="282" t="str">
        <f t="shared" si="2"/>
        <v/>
      </c>
      <c r="T35" s="282" t="str">
        <f t="shared" si="1"/>
        <v/>
      </c>
      <c r="U35" s="282"/>
    </row>
    <row r="36" spans="1:21" ht="22.5" customHeight="1">
      <c r="A36" s="278"/>
      <c r="B36" s="278"/>
      <c r="C36" s="278"/>
      <c r="D36" s="278"/>
      <c r="E36" s="278"/>
      <c r="F36" s="278"/>
      <c r="G36" s="278"/>
      <c r="H36" s="278"/>
      <c r="I36" s="278"/>
      <c r="J36" s="278"/>
      <c r="K36" s="278"/>
      <c r="L36" s="278"/>
      <c r="M36" s="278"/>
      <c r="N36" s="278"/>
      <c r="O36" s="278"/>
      <c r="P36" s="294" t="str">
        <f t="shared" si="0"/>
        <v/>
      </c>
      <c r="Q36" s="282" t="str">
        <f>IF(ISBLANK(K36),"",IF(AND(K36&gt;=Criteria!$R$17,K36&lt;=Criteria!$S$17),"PASS","Concern"))</f>
        <v/>
      </c>
      <c r="R36" s="282" t="str">
        <f>IF(ISBLANK(L36),"",IF(AND(L36&gt;=Criteria!$T$17,L36&lt;=Criteria!$U$17),"PASS","Concern"))</f>
        <v/>
      </c>
      <c r="S36" s="282" t="str">
        <f t="shared" si="2"/>
        <v/>
      </c>
      <c r="T36" s="282" t="str">
        <f t="shared" si="1"/>
        <v/>
      </c>
      <c r="U36" s="282"/>
    </row>
    <row r="37" spans="1:21" ht="22.5" customHeight="1">
      <c r="A37" s="278"/>
      <c r="B37" s="278"/>
      <c r="C37" s="278"/>
      <c r="D37" s="278"/>
      <c r="E37" s="278"/>
      <c r="F37" s="278"/>
      <c r="G37" s="278"/>
      <c r="H37" s="278"/>
      <c r="I37" s="278"/>
      <c r="J37" s="278"/>
      <c r="K37" s="278"/>
      <c r="L37" s="278"/>
      <c r="M37" s="278"/>
      <c r="N37" s="278"/>
      <c r="O37" s="278"/>
      <c r="P37" s="294" t="str">
        <f t="shared" si="0"/>
        <v/>
      </c>
      <c r="Q37" s="282" t="str">
        <f>IF(ISBLANK(K37),"",IF(AND(K37&gt;=Criteria!$R$17,K37&lt;=Criteria!$S$17),"PASS","Concern"))</f>
        <v/>
      </c>
      <c r="R37" s="282" t="str">
        <f>IF(ISBLANK(L37),"",IF(AND(L37&gt;=Criteria!$T$17,L37&lt;=Criteria!$U$17),"PASS","Concern"))</f>
        <v/>
      </c>
      <c r="S37" s="282" t="str">
        <f t="shared" si="2"/>
        <v/>
      </c>
      <c r="T37" s="282" t="str">
        <f t="shared" si="1"/>
        <v/>
      </c>
      <c r="U37" s="282"/>
    </row>
    <row r="38" spans="1:21" ht="22.5" customHeight="1">
      <c r="A38" s="278"/>
      <c r="B38" s="278"/>
      <c r="C38" s="278"/>
      <c r="D38" s="278"/>
      <c r="E38" s="278"/>
      <c r="F38" s="278"/>
      <c r="G38" s="278"/>
      <c r="H38" s="278"/>
      <c r="I38" s="278"/>
      <c r="J38" s="278"/>
      <c r="K38" s="278"/>
      <c r="L38" s="278"/>
      <c r="M38" s="278"/>
      <c r="N38" s="278"/>
      <c r="O38" s="278"/>
      <c r="P38" s="294" t="str">
        <f t="shared" si="0"/>
        <v/>
      </c>
      <c r="Q38" s="282" t="str">
        <f>IF(ISBLANK(K38),"",IF(AND(K38&gt;=Criteria!$R$17,K38&lt;=Criteria!$S$17),"PASS","Concern"))</f>
        <v/>
      </c>
      <c r="R38" s="282" t="str">
        <f>IF(ISBLANK(L38),"",IF(AND(L38&gt;=Criteria!$T$17,L38&lt;=Criteria!$U$17),"PASS","Concern"))</f>
        <v/>
      </c>
      <c r="S38" s="282" t="str">
        <f t="shared" si="2"/>
        <v/>
      </c>
      <c r="T38" s="282" t="str">
        <f t="shared" si="1"/>
        <v/>
      </c>
      <c r="U38" s="282"/>
    </row>
    <row r="39" spans="1:21" ht="22.5" customHeight="1">
      <c r="A39" s="278"/>
      <c r="B39" s="278"/>
      <c r="C39" s="278"/>
      <c r="D39" s="278"/>
      <c r="E39" s="278"/>
      <c r="F39" s="278"/>
      <c r="G39" s="278"/>
      <c r="H39" s="278"/>
      <c r="I39" s="278"/>
      <c r="J39" s="278"/>
      <c r="K39" s="278"/>
      <c r="L39" s="278"/>
      <c r="M39" s="278"/>
      <c r="N39" s="278"/>
      <c r="O39" s="278"/>
      <c r="P39" s="294" t="str">
        <f t="shared" si="0"/>
        <v/>
      </c>
      <c r="Q39" s="282" t="str">
        <f>IF(ISBLANK(K39),"",IF(AND(K39&gt;=Criteria!$R$17,K39&lt;=Criteria!$S$17),"PASS","Concern"))</f>
        <v/>
      </c>
      <c r="R39" s="282" t="str">
        <f>IF(ISBLANK(L39),"",IF(AND(L39&gt;=Criteria!$T$17,L39&lt;=Criteria!$U$17),"PASS","Concern"))</f>
        <v/>
      </c>
      <c r="S39" s="282" t="str">
        <f t="shared" si="2"/>
        <v/>
      </c>
      <c r="T39" s="282" t="str">
        <f t="shared" si="1"/>
        <v/>
      </c>
      <c r="U39" s="282"/>
    </row>
    <row r="40" spans="1:21" ht="22.5" customHeight="1">
      <c r="A40" s="278"/>
      <c r="B40" s="278"/>
      <c r="C40" s="278"/>
      <c r="D40" s="278"/>
      <c r="E40" s="278"/>
      <c r="F40" s="278"/>
      <c r="G40" s="278"/>
      <c r="H40" s="278"/>
      <c r="I40" s="278"/>
      <c r="J40" s="278"/>
      <c r="K40" s="278"/>
      <c r="L40" s="278"/>
      <c r="M40" s="278"/>
      <c r="N40" s="278"/>
      <c r="O40" s="278"/>
      <c r="P40" s="294" t="str">
        <f t="shared" si="0"/>
        <v/>
      </c>
      <c r="Q40" s="282" t="str">
        <f>IF(ISBLANK(K40),"",IF(AND(K40&gt;=Criteria!$R$17,K40&lt;=Criteria!$S$17),"PASS","Concern"))</f>
        <v/>
      </c>
      <c r="R40" s="282" t="str">
        <f>IF(ISBLANK(L40),"",IF(AND(L40&gt;=Criteria!$T$17,L40&lt;=Criteria!$U$17),"PASS","Concern"))</f>
        <v/>
      </c>
      <c r="S40" s="282" t="str">
        <f t="shared" si="2"/>
        <v/>
      </c>
      <c r="T40" s="282" t="str">
        <f t="shared" si="1"/>
        <v/>
      </c>
      <c r="U40" s="282"/>
    </row>
    <row r="41" spans="1:21" ht="22.5" customHeight="1">
      <c r="A41" s="278"/>
      <c r="B41" s="278"/>
      <c r="C41" s="278"/>
      <c r="D41" s="278"/>
      <c r="E41" s="278"/>
      <c r="F41" s="278"/>
      <c r="G41" s="278"/>
      <c r="H41" s="278"/>
      <c r="I41" s="278"/>
      <c r="J41" s="278"/>
      <c r="K41" s="278"/>
      <c r="L41" s="278"/>
      <c r="M41" s="278"/>
      <c r="N41" s="278"/>
      <c r="O41" s="278"/>
      <c r="P41" s="294" t="str">
        <f t="shared" si="0"/>
        <v/>
      </c>
      <c r="Q41" s="282" t="str">
        <f>IF(ISBLANK(K41),"",IF(AND(K41&gt;=Criteria!$R$17,K41&lt;=Criteria!$S$17),"PASS","Concern"))</f>
        <v/>
      </c>
      <c r="R41" s="282" t="str">
        <f>IF(ISBLANK(L41),"",IF(AND(L41&gt;=Criteria!$T$17,L41&lt;=Criteria!$U$17),"PASS","Concern"))</f>
        <v/>
      </c>
      <c r="S41" s="282" t="str">
        <f t="shared" si="2"/>
        <v/>
      </c>
      <c r="T41" s="282" t="str">
        <f t="shared" si="1"/>
        <v/>
      </c>
      <c r="U41" s="282"/>
    </row>
    <row r="42" spans="1:21" ht="22.5" customHeight="1">
      <c r="A42" s="278"/>
      <c r="B42" s="278"/>
      <c r="C42" s="278"/>
      <c r="D42" s="278"/>
      <c r="E42" s="278"/>
      <c r="F42" s="278"/>
      <c r="G42" s="278"/>
      <c r="H42" s="278"/>
      <c r="I42" s="278"/>
      <c r="J42" s="278"/>
      <c r="K42" s="278"/>
      <c r="L42" s="278"/>
      <c r="M42" s="278"/>
      <c r="N42" s="278"/>
      <c r="O42" s="278"/>
      <c r="P42" s="294" t="str">
        <f t="shared" si="0"/>
        <v/>
      </c>
      <c r="Q42" s="282" t="str">
        <f>IF(ISBLANK(K42),"",IF(AND(K42&gt;=Criteria!$R$17,K42&lt;=Criteria!$S$17),"PASS","Concern"))</f>
        <v/>
      </c>
      <c r="R42" s="282" t="str">
        <f>IF(ISBLANK(L42),"",IF(AND(L42&gt;=Criteria!$T$17,L42&lt;=Criteria!$U$17),"PASS","Concern"))</f>
        <v/>
      </c>
      <c r="S42" s="282" t="str">
        <f t="shared" si="2"/>
        <v/>
      </c>
      <c r="T42" s="282" t="str">
        <f t="shared" si="1"/>
        <v/>
      </c>
      <c r="U42" s="282"/>
    </row>
    <row r="43" spans="1:21" ht="22.5" customHeight="1">
      <c r="A43" s="278"/>
      <c r="B43" s="278"/>
      <c r="C43" s="278"/>
      <c r="D43" s="278"/>
      <c r="E43" s="278"/>
      <c r="F43" s="278"/>
      <c r="G43" s="278"/>
      <c r="H43" s="278"/>
      <c r="I43" s="278"/>
      <c r="J43" s="278"/>
      <c r="K43" s="278"/>
      <c r="L43" s="278"/>
      <c r="M43" s="278"/>
      <c r="N43" s="278"/>
      <c r="O43" s="278"/>
      <c r="P43" s="294" t="str">
        <f t="shared" si="0"/>
        <v/>
      </c>
      <c r="Q43" s="282" t="str">
        <f>IF(ISBLANK(K43),"",IF(AND(K43&gt;=Criteria!$R$17,K43&lt;=Criteria!$S$17),"PASS","Concern"))</f>
        <v/>
      </c>
      <c r="R43" s="282" t="str">
        <f>IF(ISBLANK(L43),"",IF(AND(L43&gt;=Criteria!$T$17,L43&lt;=Criteria!$U$17),"PASS","Concern"))</f>
        <v/>
      </c>
      <c r="S43" s="282" t="str">
        <f t="shared" si="2"/>
        <v/>
      </c>
      <c r="T43" s="282" t="str">
        <f t="shared" si="1"/>
        <v/>
      </c>
      <c r="U43" s="282"/>
    </row>
    <row r="44" spans="1:21" ht="22.5" customHeight="1">
      <c r="A44" s="278"/>
      <c r="B44" s="278"/>
      <c r="C44" s="278"/>
      <c r="D44" s="278"/>
      <c r="E44" s="278"/>
      <c r="F44" s="278"/>
      <c r="G44" s="278"/>
      <c r="H44" s="278"/>
      <c r="I44" s="278"/>
      <c r="J44" s="278"/>
      <c r="K44" s="278"/>
      <c r="L44" s="278"/>
      <c r="M44" s="278"/>
      <c r="N44" s="278"/>
      <c r="O44" s="278"/>
      <c r="P44" s="294" t="str">
        <f t="shared" si="0"/>
        <v/>
      </c>
      <c r="Q44" s="282" t="str">
        <f>IF(ISBLANK(K44),"",IF(AND(K44&gt;=Criteria!$R$17,K44&lt;=Criteria!$S$17),"PASS","Concern"))</f>
        <v/>
      </c>
      <c r="R44" s="282" t="str">
        <f>IF(ISBLANK(L44),"",IF(AND(L44&gt;=Criteria!$T$17,L44&lt;=Criteria!$U$17),"PASS","Concern"))</f>
        <v/>
      </c>
      <c r="S44" s="282" t="str">
        <f t="shared" si="2"/>
        <v/>
      </c>
      <c r="T44" s="282" t="str">
        <f t="shared" si="1"/>
        <v/>
      </c>
      <c r="U44" s="282"/>
    </row>
    <row r="45" spans="1:21" ht="22.5" customHeight="1">
      <c r="A45" s="278"/>
      <c r="B45" s="278"/>
      <c r="C45" s="278"/>
      <c r="D45" s="278"/>
      <c r="E45" s="278"/>
      <c r="F45" s="278"/>
      <c r="G45" s="278"/>
      <c r="H45" s="278"/>
      <c r="I45" s="278"/>
      <c r="J45" s="278"/>
      <c r="K45" s="278"/>
      <c r="L45" s="278"/>
      <c r="M45" s="278"/>
      <c r="N45" s="278"/>
      <c r="O45" s="278"/>
      <c r="P45" s="294" t="str">
        <f t="shared" si="0"/>
        <v/>
      </c>
      <c r="Q45" s="282" t="str">
        <f>IF(ISBLANK(K45),"",IF(AND(K45&gt;=Criteria!$R$17,K45&lt;=Criteria!$S$17),"PASS","Concern"))</f>
        <v/>
      </c>
      <c r="R45" s="282" t="str">
        <f>IF(ISBLANK(L45),"",IF(AND(L45&gt;=Criteria!$T$17,L45&lt;=Criteria!$U$17),"PASS","Concern"))</f>
        <v/>
      </c>
      <c r="S45" s="282" t="str">
        <f t="shared" si="2"/>
        <v/>
      </c>
      <c r="T45" s="282" t="str">
        <f t="shared" si="1"/>
        <v/>
      </c>
      <c r="U45" s="282"/>
    </row>
    <row r="46" spans="1:21" ht="22.5" customHeight="1">
      <c r="A46" s="278"/>
      <c r="B46" s="278"/>
      <c r="C46" s="278"/>
      <c r="D46" s="278"/>
      <c r="E46" s="278"/>
      <c r="F46" s="278"/>
      <c r="G46" s="278"/>
      <c r="H46" s="278"/>
      <c r="I46" s="278"/>
      <c r="J46" s="278"/>
      <c r="K46" s="278"/>
      <c r="L46" s="278"/>
      <c r="M46" s="278"/>
      <c r="N46" s="278"/>
      <c r="O46" s="278"/>
      <c r="P46" s="294" t="str">
        <f t="shared" si="0"/>
        <v/>
      </c>
      <c r="Q46" s="282" t="str">
        <f>IF(ISBLANK(K46),"",IF(AND(K46&gt;=Criteria!$R$17,K46&lt;=Criteria!$S$17),"PASS","Concern"))</f>
        <v/>
      </c>
      <c r="R46" s="282" t="str">
        <f>IF(ISBLANK(L46),"",IF(AND(L46&gt;=Criteria!$T$17,L46&lt;=Criteria!$U$17),"PASS","Concern"))</f>
        <v/>
      </c>
      <c r="S46" s="282" t="str">
        <f t="shared" si="2"/>
        <v/>
      </c>
      <c r="T46" s="282" t="str">
        <f t="shared" si="1"/>
        <v/>
      </c>
      <c r="U46" s="282"/>
    </row>
    <row r="47" spans="1:21" ht="22.5" customHeight="1">
      <c r="A47" s="278"/>
      <c r="B47" s="278"/>
      <c r="C47" s="278"/>
      <c r="D47" s="278"/>
      <c r="E47" s="278"/>
      <c r="F47" s="278"/>
      <c r="G47" s="278"/>
      <c r="H47" s="278"/>
      <c r="I47" s="278"/>
      <c r="J47" s="278"/>
      <c r="K47" s="278"/>
      <c r="L47" s="278"/>
      <c r="M47" s="278"/>
      <c r="N47" s="278"/>
      <c r="O47" s="278"/>
      <c r="P47" s="294" t="str">
        <f t="shared" si="0"/>
        <v/>
      </c>
      <c r="Q47" s="282" t="str">
        <f>IF(ISBLANK(K47),"",IF(AND(K47&gt;=Criteria!$R$17,K47&lt;=Criteria!$S$17),"PASS","Concern"))</f>
        <v/>
      </c>
      <c r="R47" s="282" t="str">
        <f>IF(ISBLANK(L47),"",IF(AND(L47&gt;=Criteria!$T$17,L47&lt;=Criteria!$U$17),"PASS","Concern"))</f>
        <v/>
      </c>
      <c r="S47" s="282" t="str">
        <f t="shared" si="2"/>
        <v/>
      </c>
      <c r="T47" s="282" t="str">
        <f t="shared" si="1"/>
        <v/>
      </c>
      <c r="U47" s="282"/>
    </row>
    <row r="48" spans="1:21" ht="22.5" customHeight="1">
      <c r="A48" s="278"/>
      <c r="B48" s="278"/>
      <c r="C48" s="278"/>
      <c r="D48" s="278"/>
      <c r="E48" s="278"/>
      <c r="F48" s="278"/>
      <c r="G48" s="278"/>
      <c r="H48" s="278"/>
      <c r="I48" s="278"/>
      <c r="J48" s="278"/>
      <c r="K48" s="278"/>
      <c r="L48" s="278"/>
      <c r="M48" s="278"/>
      <c r="N48" s="278"/>
      <c r="O48" s="278"/>
      <c r="P48" s="294" t="str">
        <f t="shared" si="0"/>
        <v/>
      </c>
      <c r="Q48" s="282" t="str">
        <f>IF(ISBLANK(K48),"",IF(AND(K48&gt;=Criteria!$R$17,K48&lt;=Criteria!$S$17),"PASS","Concern"))</f>
        <v/>
      </c>
      <c r="R48" s="282" t="str">
        <f>IF(ISBLANK(L48),"",IF(AND(L48&gt;=Criteria!$T$17,L48&lt;=Criteria!$U$17),"PASS","Concern"))</f>
        <v/>
      </c>
      <c r="S48" s="282" t="str">
        <f t="shared" si="2"/>
        <v/>
      </c>
      <c r="T48" s="282" t="str">
        <f t="shared" si="1"/>
        <v/>
      </c>
      <c r="U48" s="282"/>
    </row>
    <row r="49" spans="1:21" ht="22.5" customHeight="1">
      <c r="A49" s="278"/>
      <c r="B49" s="278"/>
      <c r="C49" s="278"/>
      <c r="D49" s="278"/>
      <c r="E49" s="278"/>
      <c r="F49" s="278"/>
      <c r="G49" s="278"/>
      <c r="H49" s="278"/>
      <c r="I49" s="278"/>
      <c r="J49" s="278"/>
      <c r="K49" s="278"/>
      <c r="L49" s="278"/>
      <c r="M49" s="278"/>
      <c r="N49" s="278"/>
      <c r="O49" s="278"/>
      <c r="P49" s="294" t="str">
        <f t="shared" si="0"/>
        <v/>
      </c>
      <c r="Q49" s="282" t="str">
        <f>IF(ISBLANK(K49),"",IF(AND(K49&gt;=Criteria!$R$17,K49&lt;=Criteria!$S$17),"PASS","Concern"))</f>
        <v/>
      </c>
      <c r="R49" s="282" t="str">
        <f>IF(ISBLANK(L49),"",IF(AND(L49&gt;=Criteria!$T$17,L49&lt;=Criteria!$U$17),"PASS","Concern"))</f>
        <v/>
      </c>
      <c r="S49" s="282" t="str">
        <f t="shared" si="2"/>
        <v/>
      </c>
      <c r="T49" s="282" t="str">
        <f t="shared" si="1"/>
        <v/>
      </c>
      <c r="U49" s="282"/>
    </row>
    <row r="50" spans="1:21" ht="22.5" customHeight="1">
      <c r="A50" s="278"/>
      <c r="B50" s="278"/>
      <c r="C50" s="278"/>
      <c r="D50" s="278"/>
      <c r="E50" s="278"/>
      <c r="F50" s="278"/>
      <c r="G50" s="278"/>
      <c r="H50" s="278"/>
      <c r="I50" s="278"/>
      <c r="J50" s="278"/>
      <c r="K50" s="278"/>
      <c r="L50" s="278"/>
      <c r="M50" s="278"/>
      <c r="N50" s="278"/>
      <c r="O50" s="278"/>
      <c r="P50" s="294" t="str">
        <f t="shared" si="0"/>
        <v/>
      </c>
      <c r="Q50" s="282" t="str">
        <f>IF(ISBLANK(K50),"",IF(AND(K50&gt;=Criteria!$R$17,K50&lt;=Criteria!$S$17),"PASS","Concern"))</f>
        <v/>
      </c>
      <c r="R50" s="282" t="str">
        <f>IF(ISBLANK(L50),"",IF(AND(L50&gt;=Criteria!$T$17,L50&lt;=Criteria!$U$17),"PASS","Concern"))</f>
        <v/>
      </c>
      <c r="S50" s="282" t="str">
        <f t="shared" si="2"/>
        <v/>
      </c>
      <c r="T50" s="282" t="str">
        <f t="shared" si="1"/>
        <v/>
      </c>
      <c r="U50" s="282"/>
    </row>
    <row r="51" spans="1:21" ht="22.5" customHeight="1">
      <c r="A51" s="278"/>
      <c r="B51" s="278"/>
      <c r="C51" s="278"/>
      <c r="D51" s="278"/>
      <c r="E51" s="278"/>
      <c r="F51" s="278"/>
      <c r="G51" s="278"/>
      <c r="H51" s="278"/>
      <c r="I51" s="278"/>
      <c r="J51" s="278"/>
      <c r="K51" s="278"/>
      <c r="L51" s="278"/>
      <c r="M51" s="278"/>
      <c r="N51" s="278"/>
      <c r="O51" s="278"/>
      <c r="P51" s="294" t="str">
        <f t="shared" si="0"/>
        <v/>
      </c>
      <c r="Q51" s="282" t="str">
        <f>IF(ISBLANK(K51),"",IF(AND(K51&gt;=Criteria!$R$17,K51&lt;=Criteria!$S$17),"PASS","Concern"))</f>
        <v/>
      </c>
      <c r="R51" s="282" t="str">
        <f>IF(ISBLANK(L51),"",IF(AND(L51&gt;=Criteria!$T$17,L51&lt;=Criteria!$U$17),"PASS","Concern"))</f>
        <v/>
      </c>
      <c r="S51" s="282" t="str">
        <f t="shared" si="2"/>
        <v/>
      </c>
      <c r="T51" s="282" t="str">
        <f t="shared" si="1"/>
        <v/>
      </c>
      <c r="U51" s="282"/>
    </row>
    <row r="52" spans="1:21" ht="22.5" customHeight="1">
      <c r="A52" s="278"/>
      <c r="B52" s="278"/>
      <c r="C52" s="278"/>
      <c r="D52" s="278"/>
      <c r="E52" s="278"/>
      <c r="F52" s="278"/>
      <c r="G52" s="278"/>
      <c r="H52" s="278"/>
      <c r="I52" s="278"/>
      <c r="J52" s="278"/>
      <c r="K52" s="278"/>
      <c r="L52" s="278"/>
      <c r="M52" s="278"/>
      <c r="N52" s="278"/>
      <c r="O52" s="278"/>
      <c r="P52" s="294" t="str">
        <f t="shared" si="0"/>
        <v/>
      </c>
      <c r="Q52" s="282" t="str">
        <f>IF(ISBLANK(K52),"",IF(AND(K52&gt;=Criteria!$R$17,K52&lt;=Criteria!$S$17),"PASS","Concern"))</f>
        <v/>
      </c>
      <c r="R52" s="282" t="str">
        <f>IF(ISBLANK(L52),"",IF(AND(L52&gt;=Criteria!$T$17,L52&lt;=Criteria!$U$17),"PASS","Concern"))</f>
        <v/>
      </c>
      <c r="S52" s="282" t="str">
        <f t="shared" si="2"/>
        <v/>
      </c>
      <c r="T52" s="282" t="str">
        <f t="shared" si="1"/>
        <v/>
      </c>
      <c r="U52" s="282"/>
    </row>
    <row r="53" spans="1:21" ht="22.5" customHeight="1">
      <c r="A53" s="278"/>
      <c r="B53" s="278"/>
      <c r="C53" s="278"/>
      <c r="D53" s="278"/>
      <c r="E53" s="278"/>
      <c r="F53" s="278"/>
      <c r="G53" s="278"/>
      <c r="H53" s="278"/>
      <c r="I53" s="278"/>
      <c r="J53" s="278"/>
      <c r="K53" s="278"/>
      <c r="L53" s="278"/>
      <c r="M53" s="278"/>
      <c r="N53" s="278"/>
      <c r="O53" s="278"/>
      <c r="P53" s="294" t="str">
        <f t="shared" si="0"/>
        <v/>
      </c>
      <c r="Q53" s="282" t="str">
        <f>IF(ISBLANK(K53),"",IF(AND(K53&gt;=Criteria!$R$17,K53&lt;=Criteria!$S$17),"PASS","Concern"))</f>
        <v/>
      </c>
      <c r="R53" s="282" t="str">
        <f>IF(ISBLANK(L53),"",IF(AND(L53&gt;=Criteria!$T$17,L53&lt;=Criteria!$U$17),"PASS","Concern"))</f>
        <v/>
      </c>
      <c r="S53" s="282" t="str">
        <f t="shared" si="2"/>
        <v/>
      </c>
      <c r="T53" s="282" t="str">
        <f t="shared" si="1"/>
        <v/>
      </c>
      <c r="U53" s="282"/>
    </row>
    <row r="54" spans="1:21" ht="22.5" customHeight="1">
      <c r="A54" s="278"/>
      <c r="B54" s="278"/>
      <c r="C54" s="278"/>
      <c r="D54" s="278"/>
      <c r="E54" s="278"/>
      <c r="F54" s="278"/>
      <c r="G54" s="278"/>
      <c r="H54" s="278"/>
      <c r="I54" s="278"/>
      <c r="J54" s="278"/>
      <c r="K54" s="278"/>
      <c r="L54" s="278"/>
      <c r="M54" s="278"/>
      <c r="N54" s="278"/>
      <c r="O54" s="278"/>
      <c r="P54" s="294" t="str">
        <f t="shared" si="0"/>
        <v/>
      </c>
      <c r="Q54" s="282" t="str">
        <f>IF(ISBLANK(K54),"",IF(AND(K54&gt;=Criteria!$R$17,K54&lt;=Criteria!$S$17),"PASS","Concern"))</f>
        <v/>
      </c>
      <c r="R54" s="282" t="str">
        <f>IF(ISBLANK(L54),"",IF(AND(L54&gt;=Criteria!$T$17,L54&lt;=Criteria!$U$17),"PASS","Concern"))</f>
        <v/>
      </c>
      <c r="S54" s="282" t="str">
        <f t="shared" si="2"/>
        <v/>
      </c>
      <c r="T54" s="282" t="str">
        <f t="shared" si="1"/>
        <v/>
      </c>
      <c r="U54" s="282"/>
    </row>
    <row r="55" spans="1:21" ht="22.5" customHeight="1">
      <c r="A55" s="278"/>
      <c r="B55" s="278"/>
      <c r="C55" s="278"/>
      <c r="D55" s="278"/>
      <c r="E55" s="278"/>
      <c r="F55" s="278"/>
      <c r="G55" s="278"/>
      <c r="H55" s="278"/>
      <c r="I55" s="278"/>
      <c r="J55" s="278"/>
      <c r="K55" s="278"/>
      <c r="L55" s="278"/>
      <c r="M55" s="278"/>
      <c r="N55" s="278"/>
      <c r="O55" s="278"/>
      <c r="P55" s="294" t="str">
        <f t="shared" si="0"/>
        <v/>
      </c>
      <c r="Q55" s="282" t="str">
        <f>IF(ISBLANK(K55),"",IF(AND(K55&gt;=Criteria!$R$17,K55&lt;=Criteria!$S$17),"PASS","Concern"))</f>
        <v/>
      </c>
      <c r="R55" s="282" t="str">
        <f>IF(ISBLANK(L55),"",IF(AND(L55&gt;=Criteria!$T$17,L55&lt;=Criteria!$U$17),"PASS","Concern"))</f>
        <v/>
      </c>
      <c r="S55" s="282" t="str">
        <f t="shared" si="2"/>
        <v/>
      </c>
      <c r="T55" s="282" t="str">
        <f t="shared" si="1"/>
        <v/>
      </c>
      <c r="U55" s="282"/>
    </row>
    <row r="56" spans="1:21" ht="22.5" customHeight="1">
      <c r="A56" s="278"/>
      <c r="B56" s="278"/>
      <c r="C56" s="278"/>
      <c r="D56" s="278"/>
      <c r="E56" s="278"/>
      <c r="F56" s="278"/>
      <c r="G56" s="278"/>
      <c r="H56" s="278"/>
      <c r="I56" s="278"/>
      <c r="J56" s="278"/>
      <c r="K56" s="278"/>
      <c r="L56" s="278"/>
      <c r="M56" s="278"/>
      <c r="N56" s="278"/>
      <c r="O56" s="278"/>
      <c r="P56" s="294" t="str">
        <f t="shared" si="0"/>
        <v/>
      </c>
      <c r="Q56" s="282" t="str">
        <f>IF(ISBLANK(K56),"",IF(AND(K56&gt;=Criteria!$R$17,K56&lt;=Criteria!$S$17),"PASS","Concern"))</f>
        <v/>
      </c>
      <c r="R56" s="282" t="str">
        <f>IF(ISBLANK(L56),"",IF(AND(L56&gt;=Criteria!$T$17,L56&lt;=Criteria!$U$17),"PASS","Concern"))</f>
        <v/>
      </c>
      <c r="S56" s="282" t="str">
        <f t="shared" si="2"/>
        <v/>
      </c>
      <c r="T56" s="282" t="str">
        <f t="shared" si="1"/>
        <v/>
      </c>
      <c r="U56" s="282"/>
    </row>
    <row r="57" spans="1:21" ht="22.5" customHeight="1">
      <c r="A57" s="278"/>
      <c r="B57" s="278"/>
      <c r="C57" s="278"/>
      <c r="D57" s="278"/>
      <c r="E57" s="278"/>
      <c r="F57" s="278"/>
      <c r="G57" s="278"/>
      <c r="H57" s="278"/>
      <c r="I57" s="278"/>
      <c r="J57" s="278"/>
      <c r="K57" s="278"/>
      <c r="L57" s="278"/>
      <c r="M57" s="278"/>
      <c r="N57" s="278"/>
      <c r="O57" s="278"/>
      <c r="P57" s="294" t="str">
        <f t="shared" si="0"/>
        <v/>
      </c>
      <c r="Q57" s="282" t="str">
        <f>IF(ISBLANK(K57),"",IF(AND(K57&gt;=Criteria!$R$17,K57&lt;=Criteria!$S$17),"PASS","Concern"))</f>
        <v/>
      </c>
      <c r="R57" s="282" t="str">
        <f>IF(ISBLANK(L57),"",IF(AND(L57&gt;=Criteria!$T$17,L57&lt;=Criteria!$U$17),"PASS","Concern"))</f>
        <v/>
      </c>
      <c r="S57" s="282" t="str">
        <f t="shared" si="2"/>
        <v/>
      </c>
      <c r="T57" s="282" t="str">
        <f t="shared" si="1"/>
        <v/>
      </c>
      <c r="U57" s="282"/>
    </row>
    <row r="58" spans="1:21" ht="22.5" customHeight="1">
      <c r="A58" s="278"/>
      <c r="B58" s="278"/>
      <c r="C58" s="278"/>
      <c r="D58" s="278"/>
      <c r="E58" s="278"/>
      <c r="F58" s="278"/>
      <c r="G58" s="278"/>
      <c r="H58" s="278"/>
      <c r="I58" s="278"/>
      <c r="J58" s="278"/>
      <c r="K58" s="278"/>
      <c r="L58" s="278"/>
      <c r="M58" s="278"/>
      <c r="N58" s="278"/>
      <c r="O58" s="278"/>
      <c r="P58" s="294" t="str">
        <f t="shared" si="0"/>
        <v/>
      </c>
      <c r="Q58" s="282" t="str">
        <f>IF(ISBLANK(K58),"",IF(AND(K58&gt;=Criteria!$R$17,K58&lt;=Criteria!$S$17),"PASS","Concern"))</f>
        <v/>
      </c>
      <c r="R58" s="282" t="str">
        <f>IF(ISBLANK(L58),"",IF(AND(L58&gt;=Criteria!$T$17,L58&lt;=Criteria!$U$17),"PASS","Concern"))</f>
        <v/>
      </c>
      <c r="S58" s="282" t="str">
        <f t="shared" si="2"/>
        <v/>
      </c>
      <c r="T58" s="282" t="str">
        <f t="shared" si="1"/>
        <v/>
      </c>
      <c r="U58" s="282"/>
    </row>
    <row r="59" spans="1:21" ht="22.5" customHeight="1">
      <c r="A59" s="278"/>
      <c r="B59" s="278"/>
      <c r="C59" s="278"/>
      <c r="D59" s="278"/>
      <c r="E59" s="278"/>
      <c r="F59" s="278"/>
      <c r="G59" s="278"/>
      <c r="H59" s="278"/>
      <c r="I59" s="278"/>
      <c r="J59" s="278"/>
      <c r="K59" s="278"/>
      <c r="L59" s="278"/>
      <c r="M59" s="278"/>
      <c r="N59" s="278"/>
      <c r="O59" s="278"/>
      <c r="P59" s="294" t="str">
        <f t="shared" si="0"/>
        <v/>
      </c>
      <c r="Q59" s="282" t="str">
        <f>IF(ISBLANK(K59),"",IF(AND(K59&gt;=Criteria!$R$17,K59&lt;=Criteria!$S$17),"PASS","Concern"))</f>
        <v/>
      </c>
      <c r="R59" s="282" t="str">
        <f>IF(ISBLANK(L59),"",IF(AND(L59&gt;=Criteria!$T$17,L59&lt;=Criteria!$U$17),"PASS","Concern"))</f>
        <v/>
      </c>
      <c r="S59" s="282" t="str">
        <f t="shared" si="2"/>
        <v/>
      </c>
      <c r="T59" s="282" t="str">
        <f t="shared" si="1"/>
        <v/>
      </c>
      <c r="U59" s="282"/>
    </row>
    <row r="60" spans="1:21" ht="22.5" customHeight="1">
      <c r="A60" s="278"/>
      <c r="B60" s="278"/>
      <c r="C60" s="278"/>
      <c r="D60" s="278"/>
      <c r="E60" s="278"/>
      <c r="F60" s="278"/>
      <c r="G60" s="278"/>
      <c r="H60" s="278"/>
      <c r="I60" s="278"/>
      <c r="J60" s="278"/>
      <c r="K60" s="278"/>
      <c r="L60" s="278"/>
      <c r="M60" s="278"/>
      <c r="N60" s="278"/>
      <c r="O60" s="278"/>
      <c r="P60" s="294" t="str">
        <f t="shared" si="0"/>
        <v/>
      </c>
      <c r="Q60" s="282" t="str">
        <f>IF(ISBLANK(K60),"",IF(AND(K60&gt;=Criteria!$R$17,K60&lt;=Criteria!$S$17),"PASS","Concern"))</f>
        <v/>
      </c>
      <c r="R60" s="282" t="str">
        <f>IF(ISBLANK(L60),"",IF(AND(L60&gt;=Criteria!$T$17,L60&lt;=Criteria!$U$17),"PASS","Concern"))</f>
        <v/>
      </c>
      <c r="S60" s="282" t="str">
        <f t="shared" si="2"/>
        <v/>
      </c>
      <c r="T60" s="282" t="str">
        <f t="shared" si="1"/>
        <v/>
      </c>
      <c r="U60" s="282"/>
    </row>
    <row r="61" spans="1:21" ht="22.5" customHeight="1">
      <c r="A61" s="278"/>
      <c r="B61" s="278"/>
      <c r="C61" s="278"/>
      <c r="D61" s="278"/>
      <c r="E61" s="278"/>
      <c r="F61" s="278"/>
      <c r="G61" s="278"/>
      <c r="H61" s="278"/>
      <c r="I61" s="278"/>
      <c r="J61" s="278"/>
      <c r="K61" s="278"/>
      <c r="L61" s="278"/>
      <c r="M61" s="278"/>
      <c r="N61" s="278"/>
      <c r="O61" s="278"/>
      <c r="P61" s="294" t="str">
        <f t="shared" si="0"/>
        <v/>
      </c>
      <c r="Q61" s="282" t="str">
        <f>IF(ISBLANK(K61),"",IF(AND(K61&gt;=Criteria!$R$17,K61&lt;=Criteria!$S$17),"PASS","Concern"))</f>
        <v/>
      </c>
      <c r="R61" s="282" t="str">
        <f>IF(ISBLANK(L61),"",IF(AND(L61&gt;=Criteria!$T$17,L61&lt;=Criteria!$U$17),"PASS","Concern"))</f>
        <v/>
      </c>
      <c r="S61" s="282" t="str">
        <f t="shared" si="2"/>
        <v/>
      </c>
      <c r="T61" s="282" t="str">
        <f t="shared" si="1"/>
        <v/>
      </c>
      <c r="U61" s="282"/>
    </row>
    <row r="62" spans="1:21" ht="22.5" customHeight="1">
      <c r="A62" s="278"/>
      <c r="B62" s="278"/>
      <c r="C62" s="278"/>
      <c r="D62" s="278"/>
      <c r="E62" s="278"/>
      <c r="F62" s="278"/>
      <c r="G62" s="278"/>
      <c r="H62" s="278"/>
      <c r="I62" s="278"/>
      <c r="J62" s="278"/>
      <c r="K62" s="278"/>
      <c r="L62" s="278"/>
      <c r="M62" s="278"/>
      <c r="N62" s="278"/>
      <c r="O62" s="278"/>
      <c r="P62" s="294" t="str">
        <f t="shared" si="0"/>
        <v/>
      </c>
      <c r="Q62" s="282" t="str">
        <f>IF(ISBLANK(K62),"",IF(AND(K62&gt;=Criteria!$R$17,K62&lt;=Criteria!$S$17),"PASS","Concern"))</f>
        <v/>
      </c>
      <c r="R62" s="282" t="str">
        <f>IF(ISBLANK(L62),"",IF(AND(L62&gt;=Criteria!$T$17,L62&lt;=Criteria!$U$17),"PASS","Concern"))</f>
        <v/>
      </c>
      <c r="S62" s="282" t="str">
        <f t="shared" si="2"/>
        <v/>
      </c>
      <c r="T62" s="282" t="str">
        <f t="shared" si="1"/>
        <v/>
      </c>
      <c r="U62" s="282"/>
    </row>
    <row r="63" spans="1:21" ht="22.5" customHeight="1">
      <c r="A63" s="278"/>
      <c r="B63" s="278"/>
      <c r="C63" s="278"/>
      <c r="D63" s="278"/>
      <c r="E63" s="278"/>
      <c r="F63" s="278"/>
      <c r="G63" s="278"/>
      <c r="H63" s="278"/>
      <c r="I63" s="278"/>
      <c r="J63" s="278"/>
      <c r="K63" s="278"/>
      <c r="L63" s="278"/>
      <c r="M63" s="278"/>
      <c r="N63" s="278"/>
      <c r="O63" s="278"/>
      <c r="P63" s="294" t="str">
        <f t="shared" si="0"/>
        <v/>
      </c>
      <c r="Q63" s="282" t="str">
        <f>IF(ISBLANK(K63),"",IF(AND(K63&gt;=Criteria!$R$17,K63&lt;=Criteria!$S$17),"PASS","Concern"))</f>
        <v/>
      </c>
      <c r="R63" s="282" t="str">
        <f>IF(ISBLANK(L63),"",IF(AND(L63&gt;=Criteria!$T$17,L63&lt;=Criteria!$U$17),"PASS","Concern"))</f>
        <v/>
      </c>
      <c r="S63" s="282" t="str">
        <f t="shared" si="2"/>
        <v/>
      </c>
      <c r="T63" s="282" t="str">
        <f t="shared" si="1"/>
        <v/>
      </c>
      <c r="U63" s="282"/>
    </row>
    <row r="64" spans="1:21" ht="22.5" customHeight="1">
      <c r="A64" s="278"/>
      <c r="B64" s="278"/>
      <c r="C64" s="278"/>
      <c r="D64" s="278"/>
      <c r="E64" s="278"/>
      <c r="F64" s="278"/>
      <c r="G64" s="278"/>
      <c r="H64" s="278"/>
      <c r="I64" s="278"/>
      <c r="J64" s="278"/>
      <c r="K64" s="278"/>
      <c r="L64" s="278"/>
      <c r="M64" s="278"/>
      <c r="N64" s="278"/>
      <c r="O64" s="278"/>
      <c r="P64" s="294" t="str">
        <f t="shared" si="0"/>
        <v/>
      </c>
      <c r="Q64" s="282" t="str">
        <f>IF(ISBLANK(K64),"",IF(AND(K64&gt;=Criteria!$R$17,K64&lt;=Criteria!$S$17),"PASS","Concern"))</f>
        <v/>
      </c>
      <c r="R64" s="282" t="str">
        <f>IF(ISBLANK(L64),"",IF(AND(L64&gt;=Criteria!$T$17,L64&lt;=Criteria!$U$17),"PASS","Concern"))</f>
        <v/>
      </c>
      <c r="S64" s="282" t="str">
        <f t="shared" si="2"/>
        <v/>
      </c>
      <c r="T64" s="282" t="str">
        <f t="shared" si="1"/>
        <v/>
      </c>
      <c r="U64" s="282"/>
    </row>
    <row r="65" spans="1:21" ht="22.5" customHeight="1">
      <c r="A65" s="278"/>
      <c r="B65" s="278"/>
      <c r="C65" s="278"/>
      <c r="D65" s="278"/>
      <c r="E65" s="278"/>
      <c r="F65" s="278"/>
      <c r="G65" s="278"/>
      <c r="H65" s="278"/>
      <c r="I65" s="278"/>
      <c r="J65" s="278"/>
      <c r="K65" s="278"/>
      <c r="L65" s="278"/>
      <c r="M65" s="278"/>
      <c r="N65" s="278"/>
      <c r="O65" s="278"/>
      <c r="P65" s="294" t="str">
        <f t="shared" si="0"/>
        <v/>
      </c>
      <c r="Q65" s="282" t="str">
        <f>IF(ISBLANK(K65),"",IF(AND(K65&gt;=Criteria!$R$17,K65&lt;=Criteria!$S$17),"PASS","Concern"))</f>
        <v/>
      </c>
      <c r="R65" s="282" t="str">
        <f>IF(ISBLANK(L65),"",IF(AND(L65&gt;=Criteria!$T$17,L65&lt;=Criteria!$U$17),"PASS","Concern"))</f>
        <v/>
      </c>
      <c r="S65" s="282" t="str">
        <f t="shared" si="2"/>
        <v/>
      </c>
      <c r="T65" s="282" t="str">
        <f t="shared" si="1"/>
        <v/>
      </c>
      <c r="U65" s="282"/>
    </row>
    <row r="66" spans="1:21" ht="22.5" customHeight="1">
      <c r="A66" s="278"/>
      <c r="B66" s="278"/>
      <c r="C66" s="278"/>
      <c r="D66" s="278"/>
      <c r="E66" s="278"/>
      <c r="F66" s="278"/>
      <c r="G66" s="278"/>
      <c r="H66" s="278"/>
      <c r="I66" s="278"/>
      <c r="J66" s="278"/>
      <c r="K66" s="278"/>
      <c r="L66" s="278"/>
      <c r="M66" s="278"/>
      <c r="N66" s="278"/>
      <c r="O66" s="278"/>
      <c r="P66" s="294" t="str">
        <f t="shared" si="0"/>
        <v/>
      </c>
      <c r="Q66" s="282" t="str">
        <f>IF(ISBLANK(K66),"",IF(AND(K66&gt;=Criteria!$R$17,K66&lt;=Criteria!$S$17),"PASS","Concern"))</f>
        <v/>
      </c>
      <c r="R66" s="282" t="str">
        <f>IF(ISBLANK(L66),"",IF(AND(L66&gt;=Criteria!$T$17,L66&lt;=Criteria!$U$17),"PASS","Concern"))</f>
        <v/>
      </c>
      <c r="S66" s="282" t="str">
        <f t="shared" si="2"/>
        <v/>
      </c>
      <c r="T66" s="282" t="str">
        <f t="shared" si="1"/>
        <v/>
      </c>
      <c r="U66" s="282"/>
    </row>
    <row r="67" spans="1:21" ht="22.5" customHeight="1">
      <c r="A67" s="278"/>
      <c r="B67" s="278"/>
      <c r="C67" s="278"/>
      <c r="D67" s="278"/>
      <c r="E67" s="278"/>
      <c r="F67" s="278"/>
      <c r="G67" s="278"/>
      <c r="H67" s="278"/>
      <c r="I67" s="278"/>
      <c r="J67" s="278"/>
      <c r="K67" s="278"/>
      <c r="L67" s="278"/>
      <c r="M67" s="278"/>
      <c r="N67" s="278"/>
      <c r="O67" s="278"/>
      <c r="P67" s="294" t="str">
        <f t="shared" si="0"/>
        <v/>
      </c>
      <c r="Q67" s="282" t="str">
        <f>IF(ISBLANK(K67),"",IF(AND(K67&gt;=Criteria!$R$17,K67&lt;=Criteria!$S$17),"PASS","Concern"))</f>
        <v/>
      </c>
      <c r="R67" s="282" t="str">
        <f>IF(ISBLANK(L67),"",IF(AND(L67&gt;=Criteria!$T$17,L67&lt;=Criteria!$U$17),"PASS","Concern"))</f>
        <v/>
      </c>
      <c r="S67" s="282" t="str">
        <f t="shared" si="2"/>
        <v/>
      </c>
      <c r="T67" s="282" t="str">
        <f t="shared" si="1"/>
        <v/>
      </c>
      <c r="U67" s="282"/>
    </row>
    <row r="68" spans="1:21" ht="22.5" customHeight="1">
      <c r="A68" s="278"/>
      <c r="B68" s="278"/>
      <c r="C68" s="278"/>
      <c r="D68" s="278"/>
      <c r="E68" s="278"/>
      <c r="F68" s="278"/>
      <c r="G68" s="278"/>
      <c r="H68" s="278"/>
      <c r="I68" s="278"/>
      <c r="J68" s="278"/>
      <c r="K68" s="278"/>
      <c r="L68" s="278"/>
      <c r="M68" s="278"/>
      <c r="N68" s="278"/>
      <c r="O68" s="278"/>
      <c r="P68" s="294" t="str">
        <f t="shared" si="0"/>
        <v/>
      </c>
      <c r="Q68" s="282" t="str">
        <f>IF(ISBLANK(K68),"",IF(AND(K68&gt;=Criteria!$R$17,K68&lt;=Criteria!$S$17),"PASS","Concern"))</f>
        <v/>
      </c>
      <c r="R68" s="282" t="str">
        <f>IF(ISBLANK(L68),"",IF(AND(L68&gt;=Criteria!$T$17,L68&lt;=Criteria!$U$17),"PASS","Concern"))</f>
        <v/>
      </c>
      <c r="S68" s="282" t="str">
        <f t="shared" si="2"/>
        <v/>
      </c>
      <c r="T68" s="282" t="str">
        <f t="shared" si="1"/>
        <v/>
      </c>
      <c r="U68" s="282"/>
    </row>
    <row r="69" spans="1:21" ht="22.5" customHeight="1">
      <c r="A69" s="278"/>
      <c r="B69" s="278"/>
      <c r="C69" s="278"/>
      <c r="D69" s="278"/>
      <c r="E69" s="278"/>
      <c r="F69" s="278"/>
      <c r="G69" s="278"/>
      <c r="H69" s="278"/>
      <c r="I69" s="278"/>
      <c r="J69" s="278"/>
      <c r="K69" s="278"/>
      <c r="L69" s="278"/>
      <c r="M69" s="278"/>
      <c r="N69" s="278"/>
      <c r="O69" s="278"/>
      <c r="P69" s="294" t="str">
        <f t="shared" ref="P69:P102" si="3">IF(ISBLANK(O69),"",O69/N69)</f>
        <v/>
      </c>
      <c r="Q69" s="282" t="str">
        <f>IF(ISBLANK(K69),"",IF(AND(K69&gt;=Criteria!$R$17,K69&lt;=Criteria!$S$17),"PASS","Concern"))</f>
        <v/>
      </c>
      <c r="R69" s="282" t="str">
        <f>IF(ISBLANK(L69),"",IF(AND(L69&gt;=Criteria!$T$17,L69&lt;=Criteria!$U$17),"PASS","Concern"))</f>
        <v/>
      </c>
      <c r="S69" s="282" t="str">
        <f t="shared" si="2"/>
        <v/>
      </c>
      <c r="T69" s="282" t="str">
        <f t="shared" ref="T69:T102" si="4">IF(ISBLANK(O69),"",IF(O69/N69&gt;0.2,"$$",""))</f>
        <v/>
      </c>
      <c r="U69" s="282"/>
    </row>
    <row r="70" spans="1:21" ht="22.5" customHeight="1">
      <c r="A70" s="278"/>
      <c r="B70" s="278"/>
      <c r="C70" s="278"/>
      <c r="D70" s="278"/>
      <c r="E70" s="278"/>
      <c r="F70" s="278"/>
      <c r="G70" s="278"/>
      <c r="H70" s="278"/>
      <c r="I70" s="278"/>
      <c r="J70" s="278"/>
      <c r="K70" s="278"/>
      <c r="L70" s="278"/>
      <c r="M70" s="278"/>
      <c r="N70" s="278"/>
      <c r="O70" s="278"/>
      <c r="P70" s="294" t="str">
        <f t="shared" si="3"/>
        <v/>
      </c>
      <c r="Q70" s="282" t="str">
        <f>IF(ISBLANK(K70),"",IF(AND(K70&gt;=Criteria!$R$17,K70&lt;=Criteria!$S$17),"PASS","Concern"))</f>
        <v/>
      </c>
      <c r="R70" s="282" t="str">
        <f>IF(ISBLANK(L70),"",IF(AND(L70&gt;=Criteria!$T$17,L70&lt;=Criteria!$U$17),"PASS","Concern"))</f>
        <v/>
      </c>
      <c r="S70" s="282" t="str">
        <f t="shared" ref="S70:S102" si="5">IF(AND(Q70="PASS",R70="PASS"),"$$","")</f>
        <v/>
      </c>
      <c r="T70" s="282" t="str">
        <f t="shared" si="4"/>
        <v/>
      </c>
      <c r="U70" s="282"/>
    </row>
    <row r="71" spans="1:21" ht="22.5" customHeight="1">
      <c r="A71" s="278"/>
      <c r="B71" s="278"/>
      <c r="C71" s="278"/>
      <c r="D71" s="278"/>
      <c r="E71" s="278"/>
      <c r="F71" s="278"/>
      <c r="G71" s="278"/>
      <c r="H71" s="278"/>
      <c r="I71" s="278"/>
      <c r="J71" s="278"/>
      <c r="K71" s="278"/>
      <c r="L71" s="278"/>
      <c r="M71" s="278"/>
      <c r="N71" s="278"/>
      <c r="O71" s="278"/>
      <c r="P71" s="294" t="str">
        <f t="shared" si="3"/>
        <v/>
      </c>
      <c r="Q71" s="282" t="str">
        <f>IF(ISBLANK(K71),"",IF(AND(K71&gt;=Criteria!$R$17,K71&lt;=Criteria!$S$17),"PASS","Concern"))</f>
        <v/>
      </c>
      <c r="R71" s="282" t="str">
        <f>IF(ISBLANK(L71),"",IF(AND(L71&gt;=Criteria!$T$17,L71&lt;=Criteria!$U$17),"PASS","Concern"))</f>
        <v/>
      </c>
      <c r="S71" s="282" t="str">
        <f t="shared" si="5"/>
        <v/>
      </c>
      <c r="T71" s="282" t="str">
        <f t="shared" si="4"/>
        <v/>
      </c>
      <c r="U71" s="282"/>
    </row>
    <row r="72" spans="1:21" ht="22.5" customHeight="1">
      <c r="A72" s="278"/>
      <c r="B72" s="278"/>
      <c r="C72" s="278"/>
      <c r="D72" s="278"/>
      <c r="E72" s="278"/>
      <c r="F72" s="278"/>
      <c r="G72" s="278"/>
      <c r="H72" s="278"/>
      <c r="I72" s="278"/>
      <c r="J72" s="278"/>
      <c r="K72" s="278"/>
      <c r="L72" s="278"/>
      <c r="M72" s="278"/>
      <c r="N72" s="278"/>
      <c r="O72" s="278"/>
      <c r="P72" s="294" t="str">
        <f t="shared" si="3"/>
        <v/>
      </c>
      <c r="Q72" s="282" t="str">
        <f>IF(ISBLANK(K72),"",IF(AND(K72&gt;=Criteria!$R$17,K72&lt;=Criteria!$S$17),"PASS","Concern"))</f>
        <v/>
      </c>
      <c r="R72" s="282" t="str">
        <f>IF(ISBLANK(L72),"",IF(AND(L72&gt;=Criteria!$T$17,L72&lt;=Criteria!$U$17),"PASS","Concern"))</f>
        <v/>
      </c>
      <c r="S72" s="282" t="str">
        <f t="shared" si="5"/>
        <v/>
      </c>
      <c r="T72" s="282" t="str">
        <f t="shared" si="4"/>
        <v/>
      </c>
      <c r="U72" s="282"/>
    </row>
    <row r="73" spans="1:21" ht="22.5" customHeight="1">
      <c r="A73" s="278"/>
      <c r="B73" s="278"/>
      <c r="C73" s="278"/>
      <c r="D73" s="278"/>
      <c r="E73" s="278"/>
      <c r="F73" s="278"/>
      <c r="G73" s="278"/>
      <c r="H73" s="278"/>
      <c r="I73" s="278"/>
      <c r="J73" s="278"/>
      <c r="K73" s="278"/>
      <c r="L73" s="278"/>
      <c r="M73" s="278"/>
      <c r="N73" s="278"/>
      <c r="O73" s="278"/>
      <c r="P73" s="294" t="str">
        <f t="shared" si="3"/>
        <v/>
      </c>
      <c r="Q73" s="282" t="str">
        <f>IF(ISBLANK(K73),"",IF(AND(K73&gt;=Criteria!$R$17,K73&lt;=Criteria!$S$17),"PASS","Concern"))</f>
        <v/>
      </c>
      <c r="R73" s="282" t="str">
        <f>IF(ISBLANK(L73),"",IF(AND(L73&gt;=Criteria!$T$17,L73&lt;=Criteria!$U$17),"PASS","Concern"))</f>
        <v/>
      </c>
      <c r="S73" s="282" t="str">
        <f t="shared" si="5"/>
        <v/>
      </c>
      <c r="T73" s="282" t="str">
        <f t="shared" si="4"/>
        <v/>
      </c>
      <c r="U73" s="282"/>
    </row>
    <row r="74" spans="1:21" ht="22.5" customHeight="1">
      <c r="A74" s="278"/>
      <c r="B74" s="278"/>
      <c r="C74" s="278"/>
      <c r="D74" s="278"/>
      <c r="E74" s="278"/>
      <c r="F74" s="278"/>
      <c r="G74" s="278"/>
      <c r="H74" s="278"/>
      <c r="I74" s="278"/>
      <c r="J74" s="278"/>
      <c r="K74" s="278"/>
      <c r="L74" s="278"/>
      <c r="M74" s="278"/>
      <c r="N74" s="278"/>
      <c r="O74" s="278"/>
      <c r="P74" s="294" t="str">
        <f t="shared" si="3"/>
        <v/>
      </c>
      <c r="Q74" s="282" t="str">
        <f>IF(ISBLANK(K74),"",IF(AND(K74&gt;=Criteria!$R$17,K74&lt;=Criteria!$S$17),"PASS","Concern"))</f>
        <v/>
      </c>
      <c r="R74" s="282" t="str">
        <f>IF(ISBLANK(L74),"",IF(AND(L74&gt;=Criteria!$T$17,L74&lt;=Criteria!$U$17),"PASS","Concern"))</f>
        <v/>
      </c>
      <c r="S74" s="282" t="str">
        <f t="shared" si="5"/>
        <v/>
      </c>
      <c r="T74" s="282" t="str">
        <f t="shared" si="4"/>
        <v/>
      </c>
      <c r="U74" s="282"/>
    </row>
    <row r="75" spans="1:21" ht="22.5" customHeight="1">
      <c r="A75" s="278"/>
      <c r="B75" s="278"/>
      <c r="C75" s="278"/>
      <c r="D75" s="278"/>
      <c r="E75" s="278"/>
      <c r="F75" s="278"/>
      <c r="G75" s="278"/>
      <c r="H75" s="278"/>
      <c r="I75" s="278"/>
      <c r="J75" s="278"/>
      <c r="K75" s="278"/>
      <c r="L75" s="278"/>
      <c r="M75" s="278"/>
      <c r="N75" s="278"/>
      <c r="O75" s="278"/>
      <c r="P75" s="294" t="str">
        <f t="shared" si="3"/>
        <v/>
      </c>
      <c r="Q75" s="282" t="str">
        <f>IF(ISBLANK(K75),"",IF(AND(K75&gt;=Criteria!$R$17,K75&lt;=Criteria!$S$17),"PASS","Concern"))</f>
        <v/>
      </c>
      <c r="R75" s="282" t="str">
        <f>IF(ISBLANK(L75),"",IF(AND(L75&gt;=Criteria!$T$17,L75&lt;=Criteria!$U$17),"PASS","Concern"))</f>
        <v/>
      </c>
      <c r="S75" s="282" t="str">
        <f t="shared" si="5"/>
        <v/>
      </c>
      <c r="T75" s="282" t="str">
        <f t="shared" si="4"/>
        <v/>
      </c>
      <c r="U75" s="282"/>
    </row>
    <row r="76" spans="1:21" ht="22.5" customHeight="1">
      <c r="A76" s="278"/>
      <c r="B76" s="278"/>
      <c r="C76" s="278"/>
      <c r="D76" s="278"/>
      <c r="E76" s="278"/>
      <c r="F76" s="278"/>
      <c r="G76" s="278"/>
      <c r="H76" s="278"/>
      <c r="I76" s="278"/>
      <c r="J76" s="278"/>
      <c r="K76" s="278"/>
      <c r="L76" s="278"/>
      <c r="M76" s="278"/>
      <c r="N76" s="278"/>
      <c r="O76" s="278"/>
      <c r="P76" s="294" t="str">
        <f t="shared" si="3"/>
        <v/>
      </c>
      <c r="Q76" s="282" t="str">
        <f>IF(ISBLANK(K76),"",IF(AND(K76&gt;=Criteria!$R$17,K76&lt;=Criteria!$S$17),"PASS","Concern"))</f>
        <v/>
      </c>
      <c r="R76" s="282" t="str">
        <f>IF(ISBLANK(L76),"",IF(AND(L76&gt;=Criteria!$T$17,L76&lt;=Criteria!$U$17),"PASS","Concern"))</f>
        <v/>
      </c>
      <c r="S76" s="282" t="str">
        <f t="shared" si="5"/>
        <v/>
      </c>
      <c r="T76" s="282" t="str">
        <f t="shared" si="4"/>
        <v/>
      </c>
      <c r="U76" s="282"/>
    </row>
    <row r="77" spans="1:21" ht="22.5" customHeight="1">
      <c r="A77" s="278"/>
      <c r="B77" s="278"/>
      <c r="C77" s="278"/>
      <c r="D77" s="278"/>
      <c r="E77" s="278"/>
      <c r="F77" s="278"/>
      <c r="G77" s="278"/>
      <c r="H77" s="278"/>
      <c r="I77" s="278"/>
      <c r="J77" s="278"/>
      <c r="K77" s="278"/>
      <c r="L77" s="278"/>
      <c r="M77" s="278"/>
      <c r="N77" s="278"/>
      <c r="O77" s="278"/>
      <c r="P77" s="294" t="str">
        <f t="shared" si="3"/>
        <v/>
      </c>
      <c r="Q77" s="282" t="str">
        <f>IF(ISBLANK(K77),"",IF(AND(K77&gt;=Criteria!$R$17,K77&lt;=Criteria!$S$17),"PASS","Concern"))</f>
        <v/>
      </c>
      <c r="R77" s="282" t="str">
        <f>IF(ISBLANK(L77),"",IF(AND(L77&gt;=Criteria!$T$17,L77&lt;=Criteria!$U$17),"PASS","Concern"))</f>
        <v/>
      </c>
      <c r="S77" s="282" t="str">
        <f t="shared" si="5"/>
        <v/>
      </c>
      <c r="T77" s="282" t="str">
        <f t="shared" si="4"/>
        <v/>
      </c>
      <c r="U77" s="282"/>
    </row>
    <row r="78" spans="1:21" ht="22.5" customHeight="1">
      <c r="A78" s="278"/>
      <c r="B78" s="278"/>
      <c r="C78" s="278"/>
      <c r="D78" s="278"/>
      <c r="E78" s="278"/>
      <c r="F78" s="278"/>
      <c r="G78" s="278"/>
      <c r="H78" s="278"/>
      <c r="I78" s="278"/>
      <c r="J78" s="278"/>
      <c r="K78" s="278"/>
      <c r="L78" s="278"/>
      <c r="M78" s="278"/>
      <c r="N78" s="278"/>
      <c r="O78" s="278"/>
      <c r="P78" s="294" t="str">
        <f t="shared" si="3"/>
        <v/>
      </c>
      <c r="Q78" s="282" t="str">
        <f>IF(ISBLANK(K78),"",IF(AND(K78&gt;=Criteria!$R$17,K78&lt;=Criteria!$S$17),"PASS","Concern"))</f>
        <v/>
      </c>
      <c r="R78" s="282" t="str">
        <f>IF(ISBLANK(L78),"",IF(AND(L78&gt;=Criteria!$T$17,L78&lt;=Criteria!$U$17),"PASS","Concern"))</f>
        <v/>
      </c>
      <c r="S78" s="282" t="str">
        <f t="shared" si="5"/>
        <v/>
      </c>
      <c r="T78" s="282" t="str">
        <f t="shared" si="4"/>
        <v/>
      </c>
      <c r="U78" s="282"/>
    </row>
    <row r="79" spans="1:21" ht="22.5" customHeight="1">
      <c r="A79" s="278"/>
      <c r="B79" s="278"/>
      <c r="C79" s="278"/>
      <c r="D79" s="278"/>
      <c r="E79" s="278"/>
      <c r="F79" s="278"/>
      <c r="G79" s="278"/>
      <c r="H79" s="278"/>
      <c r="I79" s="278"/>
      <c r="J79" s="278"/>
      <c r="K79" s="278"/>
      <c r="L79" s="278"/>
      <c r="M79" s="278"/>
      <c r="N79" s="278"/>
      <c r="O79" s="278"/>
      <c r="P79" s="294" t="str">
        <f t="shared" si="3"/>
        <v/>
      </c>
      <c r="Q79" s="282" t="str">
        <f>IF(ISBLANK(K79),"",IF(AND(K79&gt;=Criteria!$R$17,K79&lt;=Criteria!$S$17),"PASS","Concern"))</f>
        <v/>
      </c>
      <c r="R79" s="282" t="str">
        <f>IF(ISBLANK(L79),"",IF(AND(L79&gt;=Criteria!$T$17,L79&lt;=Criteria!$U$17),"PASS","Concern"))</f>
        <v/>
      </c>
      <c r="S79" s="282" t="str">
        <f t="shared" si="5"/>
        <v/>
      </c>
      <c r="T79" s="282" t="str">
        <f t="shared" si="4"/>
        <v/>
      </c>
      <c r="U79" s="282"/>
    </row>
    <row r="80" spans="1:21" ht="22.5" customHeight="1">
      <c r="A80" s="278"/>
      <c r="B80" s="278"/>
      <c r="C80" s="278"/>
      <c r="D80" s="278"/>
      <c r="E80" s="278"/>
      <c r="F80" s="278"/>
      <c r="G80" s="278"/>
      <c r="H80" s="278"/>
      <c r="I80" s="278"/>
      <c r="J80" s="278"/>
      <c r="K80" s="278"/>
      <c r="L80" s="278"/>
      <c r="M80" s="278"/>
      <c r="N80" s="278"/>
      <c r="O80" s="278"/>
      <c r="P80" s="294" t="str">
        <f t="shared" si="3"/>
        <v/>
      </c>
      <c r="Q80" s="282" t="str">
        <f>IF(ISBLANK(K80),"",IF(AND(K80&gt;=Criteria!$R$17,K80&lt;=Criteria!$S$17),"PASS","Concern"))</f>
        <v/>
      </c>
      <c r="R80" s="282" t="str">
        <f>IF(ISBLANK(L80),"",IF(AND(L80&gt;=Criteria!$T$17,L80&lt;=Criteria!$U$17),"PASS","Concern"))</f>
        <v/>
      </c>
      <c r="S80" s="282" t="str">
        <f t="shared" si="5"/>
        <v/>
      </c>
      <c r="T80" s="282" t="str">
        <f t="shared" si="4"/>
        <v/>
      </c>
      <c r="U80" s="282"/>
    </row>
    <row r="81" spans="1:21" ht="22.5" customHeight="1">
      <c r="A81" s="278"/>
      <c r="B81" s="278"/>
      <c r="C81" s="278"/>
      <c r="D81" s="278"/>
      <c r="E81" s="278"/>
      <c r="F81" s="278"/>
      <c r="G81" s="278"/>
      <c r="H81" s="278"/>
      <c r="I81" s="278"/>
      <c r="J81" s="278"/>
      <c r="K81" s="278"/>
      <c r="L81" s="278"/>
      <c r="M81" s="278"/>
      <c r="N81" s="278"/>
      <c r="O81" s="278"/>
      <c r="P81" s="294" t="str">
        <f t="shared" si="3"/>
        <v/>
      </c>
      <c r="Q81" s="282" t="str">
        <f>IF(ISBLANK(K81),"",IF(AND(K81&gt;=Criteria!$R$17,K81&lt;=Criteria!$S$17),"PASS","Concern"))</f>
        <v/>
      </c>
      <c r="R81" s="282" t="str">
        <f>IF(ISBLANK(L81),"",IF(AND(L81&gt;=Criteria!$T$17,L81&lt;=Criteria!$U$17),"PASS","Concern"))</f>
        <v/>
      </c>
      <c r="S81" s="282" t="str">
        <f t="shared" si="5"/>
        <v/>
      </c>
      <c r="T81" s="282" t="str">
        <f t="shared" si="4"/>
        <v/>
      </c>
      <c r="U81" s="282"/>
    </row>
    <row r="82" spans="1:21" ht="22.5" customHeight="1">
      <c r="A82" s="278"/>
      <c r="B82" s="278"/>
      <c r="C82" s="278"/>
      <c r="D82" s="278"/>
      <c r="E82" s="278"/>
      <c r="F82" s="278"/>
      <c r="G82" s="278"/>
      <c r="H82" s="278"/>
      <c r="I82" s="278"/>
      <c r="J82" s="278"/>
      <c r="K82" s="278"/>
      <c r="L82" s="278"/>
      <c r="M82" s="278"/>
      <c r="N82" s="278"/>
      <c r="O82" s="278"/>
      <c r="P82" s="294" t="str">
        <f t="shared" si="3"/>
        <v/>
      </c>
      <c r="Q82" s="282" t="str">
        <f>IF(ISBLANK(K82),"",IF(AND(K82&gt;=Criteria!$R$17,K82&lt;=Criteria!$S$17),"PASS","Concern"))</f>
        <v/>
      </c>
      <c r="R82" s="282" t="str">
        <f>IF(ISBLANK(L82),"",IF(AND(L82&gt;=Criteria!$T$17,L82&lt;=Criteria!$U$17),"PASS","Concern"))</f>
        <v/>
      </c>
      <c r="S82" s="282" t="str">
        <f t="shared" si="5"/>
        <v/>
      </c>
      <c r="T82" s="282" t="str">
        <f t="shared" si="4"/>
        <v/>
      </c>
      <c r="U82" s="282"/>
    </row>
    <row r="83" spans="1:21" ht="22.5" customHeight="1">
      <c r="A83" s="278"/>
      <c r="B83" s="278"/>
      <c r="C83" s="278"/>
      <c r="D83" s="278"/>
      <c r="E83" s="278"/>
      <c r="F83" s="278"/>
      <c r="G83" s="278"/>
      <c r="H83" s="278"/>
      <c r="I83" s="278"/>
      <c r="J83" s="278"/>
      <c r="K83" s="278"/>
      <c r="L83" s="278"/>
      <c r="M83" s="278"/>
      <c r="N83" s="278"/>
      <c r="O83" s="278"/>
      <c r="P83" s="294" t="str">
        <f t="shared" si="3"/>
        <v/>
      </c>
      <c r="Q83" s="282" t="str">
        <f>IF(ISBLANK(K83),"",IF(AND(K83&gt;=Criteria!$R$17,K83&lt;=Criteria!$S$17),"PASS","Concern"))</f>
        <v/>
      </c>
      <c r="R83" s="282" t="str">
        <f>IF(ISBLANK(L83),"",IF(AND(L83&gt;=Criteria!$T$17,L83&lt;=Criteria!$U$17),"PASS","Concern"))</f>
        <v/>
      </c>
      <c r="S83" s="282" t="str">
        <f t="shared" si="5"/>
        <v/>
      </c>
      <c r="T83" s="282" t="str">
        <f t="shared" si="4"/>
        <v/>
      </c>
      <c r="U83" s="282"/>
    </row>
    <row r="84" spans="1:21" ht="22.5" customHeight="1">
      <c r="A84" s="278"/>
      <c r="B84" s="278"/>
      <c r="C84" s="278"/>
      <c r="D84" s="278"/>
      <c r="E84" s="278"/>
      <c r="F84" s="278"/>
      <c r="G84" s="278"/>
      <c r="H84" s="278"/>
      <c r="I84" s="278"/>
      <c r="J84" s="278"/>
      <c r="K84" s="278"/>
      <c r="L84" s="278"/>
      <c r="M84" s="278"/>
      <c r="N84" s="278"/>
      <c r="O84" s="278"/>
      <c r="P84" s="294" t="str">
        <f t="shared" si="3"/>
        <v/>
      </c>
      <c r="Q84" s="282" t="str">
        <f>IF(ISBLANK(K84),"",IF(AND(K84&gt;=Criteria!$R$17,K84&lt;=Criteria!$S$17),"PASS","Concern"))</f>
        <v/>
      </c>
      <c r="R84" s="282" t="str">
        <f>IF(ISBLANK(L84),"",IF(AND(L84&gt;=Criteria!$T$17,L84&lt;=Criteria!$U$17),"PASS","Concern"))</f>
        <v/>
      </c>
      <c r="S84" s="282" t="str">
        <f t="shared" si="5"/>
        <v/>
      </c>
      <c r="T84" s="282" t="str">
        <f t="shared" si="4"/>
        <v/>
      </c>
      <c r="U84" s="282"/>
    </row>
    <row r="85" spans="1:21" ht="22.5" customHeight="1">
      <c r="A85" s="278"/>
      <c r="B85" s="278"/>
      <c r="C85" s="278"/>
      <c r="D85" s="278"/>
      <c r="E85" s="278"/>
      <c r="F85" s="278"/>
      <c r="G85" s="278"/>
      <c r="H85" s="278"/>
      <c r="I85" s="278"/>
      <c r="J85" s="278"/>
      <c r="K85" s="278"/>
      <c r="L85" s="278"/>
      <c r="M85" s="278"/>
      <c r="N85" s="278"/>
      <c r="O85" s="278"/>
      <c r="P85" s="294" t="str">
        <f t="shared" si="3"/>
        <v/>
      </c>
      <c r="Q85" s="282" t="str">
        <f>IF(ISBLANK(K85),"",IF(AND(K85&gt;=Criteria!$R$17,K85&lt;=Criteria!$S$17),"PASS","Concern"))</f>
        <v/>
      </c>
      <c r="R85" s="282" t="str">
        <f>IF(ISBLANK(L85),"",IF(AND(L85&gt;=Criteria!$T$17,L85&lt;=Criteria!$U$17),"PASS","Concern"))</f>
        <v/>
      </c>
      <c r="S85" s="282" t="str">
        <f t="shared" si="5"/>
        <v/>
      </c>
      <c r="T85" s="282" t="str">
        <f t="shared" si="4"/>
        <v/>
      </c>
      <c r="U85" s="282"/>
    </row>
    <row r="86" spans="1:21" ht="22.5" customHeight="1">
      <c r="A86" s="278"/>
      <c r="B86" s="278"/>
      <c r="C86" s="278"/>
      <c r="D86" s="278"/>
      <c r="E86" s="278"/>
      <c r="F86" s="278"/>
      <c r="G86" s="278"/>
      <c r="H86" s="278"/>
      <c r="I86" s="278"/>
      <c r="J86" s="278"/>
      <c r="K86" s="278"/>
      <c r="L86" s="278"/>
      <c r="M86" s="278"/>
      <c r="N86" s="278"/>
      <c r="O86" s="278"/>
      <c r="P86" s="294" t="str">
        <f t="shared" si="3"/>
        <v/>
      </c>
      <c r="Q86" s="282" t="str">
        <f>IF(ISBLANK(K86),"",IF(AND(K86&gt;=Criteria!$R$17,K86&lt;=Criteria!$S$17),"PASS","Concern"))</f>
        <v/>
      </c>
      <c r="R86" s="282" t="str">
        <f>IF(ISBLANK(L86),"",IF(AND(L86&gt;=Criteria!$T$17,L86&lt;=Criteria!$U$17),"PASS","Concern"))</f>
        <v/>
      </c>
      <c r="S86" s="282" t="str">
        <f t="shared" si="5"/>
        <v/>
      </c>
      <c r="T86" s="282" t="str">
        <f t="shared" si="4"/>
        <v/>
      </c>
      <c r="U86" s="282"/>
    </row>
    <row r="87" spans="1:21" ht="22.5" customHeight="1">
      <c r="A87" s="278"/>
      <c r="B87" s="278"/>
      <c r="C87" s="278"/>
      <c r="D87" s="278"/>
      <c r="E87" s="278"/>
      <c r="F87" s="278"/>
      <c r="G87" s="278"/>
      <c r="H87" s="278"/>
      <c r="I87" s="278"/>
      <c r="J87" s="278"/>
      <c r="K87" s="278"/>
      <c r="L87" s="278"/>
      <c r="M87" s="278"/>
      <c r="N87" s="278"/>
      <c r="O87" s="278"/>
      <c r="P87" s="294" t="str">
        <f t="shared" si="3"/>
        <v/>
      </c>
      <c r="Q87" s="282" t="str">
        <f>IF(ISBLANK(K87),"",IF(AND(K87&gt;=Criteria!$R$17,K87&lt;=Criteria!$S$17),"PASS","Concern"))</f>
        <v/>
      </c>
      <c r="R87" s="282" t="str">
        <f>IF(ISBLANK(L87),"",IF(AND(L87&gt;=Criteria!$T$17,L87&lt;=Criteria!$U$17),"PASS","Concern"))</f>
        <v/>
      </c>
      <c r="S87" s="282" t="str">
        <f t="shared" si="5"/>
        <v/>
      </c>
      <c r="T87" s="282" t="str">
        <f t="shared" si="4"/>
        <v/>
      </c>
      <c r="U87" s="282"/>
    </row>
    <row r="88" spans="1:21" ht="22.5" customHeight="1">
      <c r="A88" s="278"/>
      <c r="B88" s="278"/>
      <c r="C88" s="278"/>
      <c r="D88" s="278"/>
      <c r="E88" s="278"/>
      <c r="F88" s="278"/>
      <c r="G88" s="278"/>
      <c r="H88" s="278"/>
      <c r="I88" s="278"/>
      <c r="J88" s="278"/>
      <c r="K88" s="278"/>
      <c r="L88" s="278"/>
      <c r="M88" s="278"/>
      <c r="N88" s="278"/>
      <c r="O88" s="278"/>
      <c r="P88" s="294" t="str">
        <f t="shared" si="3"/>
        <v/>
      </c>
      <c r="Q88" s="282" t="str">
        <f>IF(ISBLANK(K88),"",IF(AND(K88&gt;=Criteria!$R$17,K88&lt;=Criteria!$S$17),"PASS","Concern"))</f>
        <v/>
      </c>
      <c r="R88" s="282" t="str">
        <f>IF(ISBLANK(L88),"",IF(AND(L88&gt;=Criteria!$T$17,L88&lt;=Criteria!$U$17),"PASS","Concern"))</f>
        <v/>
      </c>
      <c r="S88" s="282" t="str">
        <f t="shared" si="5"/>
        <v/>
      </c>
      <c r="T88" s="282" t="str">
        <f t="shared" si="4"/>
        <v/>
      </c>
      <c r="U88" s="282"/>
    </row>
    <row r="89" spans="1:21" ht="22.5" customHeight="1">
      <c r="A89" s="278"/>
      <c r="B89" s="278"/>
      <c r="C89" s="278"/>
      <c r="D89" s="278"/>
      <c r="E89" s="278"/>
      <c r="F89" s="278"/>
      <c r="G89" s="278"/>
      <c r="H89" s="278"/>
      <c r="I89" s="278"/>
      <c r="J89" s="278"/>
      <c r="K89" s="278"/>
      <c r="L89" s="278"/>
      <c r="M89" s="278"/>
      <c r="N89" s="278"/>
      <c r="O89" s="278"/>
      <c r="P89" s="294" t="str">
        <f t="shared" si="3"/>
        <v/>
      </c>
      <c r="Q89" s="282" t="str">
        <f>IF(ISBLANK(K89),"",IF(AND(K89&gt;=Criteria!$R$17,K89&lt;=Criteria!$S$17),"PASS","Concern"))</f>
        <v/>
      </c>
      <c r="R89" s="282" t="str">
        <f>IF(ISBLANK(L89),"",IF(AND(L89&gt;=Criteria!$T$17,L89&lt;=Criteria!$U$17),"PASS","Concern"))</f>
        <v/>
      </c>
      <c r="S89" s="282" t="str">
        <f t="shared" si="5"/>
        <v/>
      </c>
      <c r="T89" s="282" t="str">
        <f t="shared" si="4"/>
        <v/>
      </c>
      <c r="U89" s="282"/>
    </row>
    <row r="90" spans="1:21" ht="22.5" customHeight="1">
      <c r="A90" s="278"/>
      <c r="B90" s="278"/>
      <c r="C90" s="278"/>
      <c r="D90" s="278"/>
      <c r="E90" s="278"/>
      <c r="F90" s="278"/>
      <c r="G90" s="278"/>
      <c r="H90" s="278"/>
      <c r="I90" s="278"/>
      <c r="J90" s="278"/>
      <c r="K90" s="278"/>
      <c r="L90" s="278"/>
      <c r="M90" s="278"/>
      <c r="N90" s="278"/>
      <c r="O90" s="278"/>
      <c r="P90" s="294" t="str">
        <f t="shared" si="3"/>
        <v/>
      </c>
      <c r="Q90" s="282" t="str">
        <f>IF(ISBLANK(K90),"",IF(AND(K90&gt;=Criteria!$R$17,K90&lt;=Criteria!$S$17),"PASS","Concern"))</f>
        <v/>
      </c>
      <c r="R90" s="282" t="str">
        <f>IF(ISBLANK(L90),"",IF(AND(L90&gt;=Criteria!$T$17,L90&lt;=Criteria!$U$17),"PASS","Concern"))</f>
        <v/>
      </c>
      <c r="S90" s="282" t="str">
        <f t="shared" si="5"/>
        <v/>
      </c>
      <c r="T90" s="282" t="str">
        <f t="shared" si="4"/>
        <v/>
      </c>
      <c r="U90" s="282"/>
    </row>
    <row r="91" spans="1:21" ht="22.5" customHeight="1">
      <c r="A91" s="278"/>
      <c r="B91" s="278"/>
      <c r="C91" s="278"/>
      <c r="D91" s="278"/>
      <c r="E91" s="278"/>
      <c r="F91" s="278"/>
      <c r="G91" s="278"/>
      <c r="H91" s="278"/>
      <c r="I91" s="278"/>
      <c r="J91" s="278"/>
      <c r="K91" s="278"/>
      <c r="L91" s="278"/>
      <c r="M91" s="278"/>
      <c r="N91" s="278"/>
      <c r="O91" s="278"/>
      <c r="P91" s="294" t="str">
        <f t="shared" si="3"/>
        <v/>
      </c>
      <c r="Q91" s="282" t="str">
        <f>IF(ISBLANK(K91),"",IF(AND(K91&gt;=Criteria!$R$17,K91&lt;=Criteria!$S$17),"PASS","Concern"))</f>
        <v/>
      </c>
      <c r="R91" s="282" t="str">
        <f>IF(ISBLANK(L91),"",IF(AND(L91&gt;=Criteria!$T$17,L91&lt;=Criteria!$U$17),"PASS","Concern"))</f>
        <v/>
      </c>
      <c r="S91" s="282" t="str">
        <f t="shared" si="5"/>
        <v/>
      </c>
      <c r="T91" s="282" t="str">
        <f t="shared" si="4"/>
        <v/>
      </c>
      <c r="U91" s="282"/>
    </row>
    <row r="92" spans="1:21" ht="22.5" customHeight="1">
      <c r="A92" s="278"/>
      <c r="B92" s="278"/>
      <c r="C92" s="278"/>
      <c r="D92" s="278"/>
      <c r="E92" s="278"/>
      <c r="F92" s="278"/>
      <c r="G92" s="278"/>
      <c r="H92" s="278"/>
      <c r="I92" s="278"/>
      <c r="J92" s="278"/>
      <c r="K92" s="278"/>
      <c r="L92" s="278"/>
      <c r="M92" s="278"/>
      <c r="N92" s="278"/>
      <c r="O92" s="278"/>
      <c r="P92" s="294" t="str">
        <f t="shared" si="3"/>
        <v/>
      </c>
      <c r="Q92" s="282" t="str">
        <f>IF(ISBLANK(K92),"",IF(AND(K92&gt;=Criteria!$R$17,K92&lt;=Criteria!$S$17),"PASS","Concern"))</f>
        <v/>
      </c>
      <c r="R92" s="282" t="str">
        <f>IF(ISBLANK(L92),"",IF(AND(L92&gt;=Criteria!$T$17,L92&lt;=Criteria!$U$17),"PASS","Concern"))</f>
        <v/>
      </c>
      <c r="S92" s="282" t="str">
        <f t="shared" si="5"/>
        <v/>
      </c>
      <c r="T92" s="282" t="str">
        <f t="shared" si="4"/>
        <v/>
      </c>
      <c r="U92" s="282"/>
    </row>
    <row r="93" spans="1:21" ht="22.5" customHeight="1">
      <c r="A93" s="278"/>
      <c r="B93" s="278"/>
      <c r="C93" s="278"/>
      <c r="D93" s="278"/>
      <c r="E93" s="278"/>
      <c r="F93" s="278"/>
      <c r="G93" s="278"/>
      <c r="H93" s="278"/>
      <c r="I93" s="278"/>
      <c r="J93" s="278"/>
      <c r="K93" s="278"/>
      <c r="L93" s="278"/>
      <c r="M93" s="278"/>
      <c r="N93" s="278"/>
      <c r="O93" s="278"/>
      <c r="P93" s="294" t="str">
        <f t="shared" si="3"/>
        <v/>
      </c>
      <c r="Q93" s="282" t="str">
        <f>IF(ISBLANK(K93),"",IF(AND(K93&gt;=Criteria!$R$17,K93&lt;=Criteria!$S$17),"PASS","Concern"))</f>
        <v/>
      </c>
      <c r="R93" s="282" t="str">
        <f>IF(ISBLANK(L93),"",IF(AND(L93&gt;=Criteria!$T$17,L93&lt;=Criteria!$U$17),"PASS","Concern"))</f>
        <v/>
      </c>
      <c r="S93" s="282" t="str">
        <f t="shared" si="5"/>
        <v/>
      </c>
      <c r="T93" s="282" t="str">
        <f t="shared" si="4"/>
        <v/>
      </c>
      <c r="U93" s="282"/>
    </row>
    <row r="94" spans="1:21" ht="22.5" customHeight="1">
      <c r="A94" s="278"/>
      <c r="B94" s="278"/>
      <c r="C94" s="278"/>
      <c r="D94" s="278"/>
      <c r="E94" s="278"/>
      <c r="F94" s="278"/>
      <c r="G94" s="278"/>
      <c r="H94" s="278"/>
      <c r="I94" s="278"/>
      <c r="J94" s="278"/>
      <c r="K94" s="278"/>
      <c r="L94" s="278"/>
      <c r="M94" s="278"/>
      <c r="N94" s="278"/>
      <c r="O94" s="278"/>
      <c r="P94" s="294" t="str">
        <f t="shared" si="3"/>
        <v/>
      </c>
      <c r="Q94" s="282" t="str">
        <f>IF(ISBLANK(K94),"",IF(AND(K94&gt;=Criteria!$R$17,K94&lt;=Criteria!$S$17),"PASS","Concern"))</f>
        <v/>
      </c>
      <c r="R94" s="282" t="str">
        <f>IF(ISBLANK(L94),"",IF(AND(L94&gt;=Criteria!$T$17,L94&lt;=Criteria!$U$17),"PASS","Concern"))</f>
        <v/>
      </c>
      <c r="S94" s="282" t="str">
        <f t="shared" si="5"/>
        <v/>
      </c>
      <c r="T94" s="282" t="str">
        <f t="shared" si="4"/>
        <v/>
      </c>
      <c r="U94" s="282"/>
    </row>
    <row r="95" spans="1:21" ht="22.5" customHeight="1">
      <c r="A95" s="278"/>
      <c r="B95" s="278"/>
      <c r="C95" s="278"/>
      <c r="D95" s="278"/>
      <c r="E95" s="278"/>
      <c r="F95" s="278"/>
      <c r="G95" s="278"/>
      <c r="H95" s="278"/>
      <c r="I95" s="278"/>
      <c r="J95" s="278"/>
      <c r="K95" s="278"/>
      <c r="L95" s="278"/>
      <c r="M95" s="278"/>
      <c r="N95" s="278"/>
      <c r="O95" s="278"/>
      <c r="P95" s="294" t="str">
        <f t="shared" si="3"/>
        <v/>
      </c>
      <c r="Q95" s="282" t="str">
        <f>IF(ISBLANK(K95),"",IF(AND(K95&gt;=Criteria!$R$17,K95&lt;=Criteria!$S$17),"PASS","Concern"))</f>
        <v/>
      </c>
      <c r="R95" s="282" t="str">
        <f>IF(ISBLANK(L95),"",IF(AND(L95&gt;=Criteria!$T$17,L95&lt;=Criteria!$U$17),"PASS","Concern"))</f>
        <v/>
      </c>
      <c r="S95" s="282" t="str">
        <f t="shared" si="5"/>
        <v/>
      </c>
      <c r="T95" s="282" t="str">
        <f t="shared" si="4"/>
        <v/>
      </c>
      <c r="U95" s="282"/>
    </row>
    <row r="96" spans="1:21" ht="22.5" customHeight="1">
      <c r="A96" s="278"/>
      <c r="B96" s="278"/>
      <c r="C96" s="278"/>
      <c r="D96" s="278"/>
      <c r="E96" s="278"/>
      <c r="F96" s="278"/>
      <c r="G96" s="278"/>
      <c r="H96" s="278"/>
      <c r="I96" s="278"/>
      <c r="J96" s="278"/>
      <c r="K96" s="278"/>
      <c r="L96" s="278"/>
      <c r="M96" s="278"/>
      <c r="N96" s="278"/>
      <c r="O96" s="278"/>
      <c r="P96" s="294" t="str">
        <f t="shared" si="3"/>
        <v/>
      </c>
      <c r="Q96" s="282" t="str">
        <f>IF(ISBLANK(K96),"",IF(AND(K96&gt;=Criteria!$R$17,K96&lt;=Criteria!$S$17),"PASS","Concern"))</f>
        <v/>
      </c>
      <c r="R96" s="282" t="str">
        <f>IF(ISBLANK(L96),"",IF(AND(L96&gt;=Criteria!$T$17,L96&lt;=Criteria!$U$17),"PASS","Concern"))</f>
        <v/>
      </c>
      <c r="S96" s="282" t="str">
        <f t="shared" si="5"/>
        <v/>
      </c>
      <c r="T96" s="282" t="str">
        <f t="shared" si="4"/>
        <v/>
      </c>
      <c r="U96" s="282"/>
    </row>
    <row r="97" spans="1:21" ht="22.5" customHeight="1">
      <c r="A97" s="278"/>
      <c r="B97" s="278"/>
      <c r="C97" s="278"/>
      <c r="D97" s="278"/>
      <c r="E97" s="278"/>
      <c r="F97" s="278"/>
      <c r="G97" s="278"/>
      <c r="H97" s="278"/>
      <c r="I97" s="278"/>
      <c r="J97" s="278"/>
      <c r="K97" s="278"/>
      <c r="L97" s="278"/>
      <c r="M97" s="278"/>
      <c r="N97" s="278"/>
      <c r="O97" s="278"/>
      <c r="P97" s="294" t="str">
        <f t="shared" si="3"/>
        <v/>
      </c>
      <c r="Q97" s="282" t="str">
        <f>IF(ISBLANK(K97),"",IF(AND(K97&gt;=Criteria!$R$17,K97&lt;=Criteria!$S$17),"PASS","Concern"))</f>
        <v/>
      </c>
      <c r="R97" s="282" t="str">
        <f>IF(ISBLANK(L97),"",IF(AND(L97&gt;=Criteria!$T$17,L97&lt;=Criteria!$U$17),"PASS","Concern"))</f>
        <v/>
      </c>
      <c r="S97" s="282" t="str">
        <f t="shared" si="5"/>
        <v/>
      </c>
      <c r="T97" s="282" t="str">
        <f t="shared" si="4"/>
        <v/>
      </c>
      <c r="U97" s="282"/>
    </row>
    <row r="98" spans="1:21" ht="22.5" customHeight="1">
      <c r="A98" s="278"/>
      <c r="B98" s="278"/>
      <c r="C98" s="278"/>
      <c r="D98" s="278"/>
      <c r="E98" s="278"/>
      <c r="F98" s="278"/>
      <c r="G98" s="278"/>
      <c r="H98" s="278"/>
      <c r="I98" s="278"/>
      <c r="J98" s="278"/>
      <c r="K98" s="278"/>
      <c r="L98" s="278"/>
      <c r="M98" s="278"/>
      <c r="N98" s="278"/>
      <c r="O98" s="278"/>
      <c r="P98" s="294" t="str">
        <f t="shared" si="3"/>
        <v/>
      </c>
      <c r="Q98" s="282" t="str">
        <f>IF(ISBLANK(K98),"",IF(AND(K98&gt;=Criteria!$R$17,K98&lt;=Criteria!$S$17),"PASS","Concern"))</f>
        <v/>
      </c>
      <c r="R98" s="282" t="str">
        <f>IF(ISBLANK(L98),"",IF(AND(L98&gt;=Criteria!$T$17,L98&lt;=Criteria!$U$17),"PASS","Concern"))</f>
        <v/>
      </c>
      <c r="S98" s="282" t="str">
        <f t="shared" si="5"/>
        <v/>
      </c>
      <c r="T98" s="282" t="str">
        <f t="shared" si="4"/>
        <v/>
      </c>
      <c r="U98" s="282"/>
    </row>
    <row r="99" spans="1:21" ht="22.5" customHeight="1">
      <c r="A99" s="278"/>
      <c r="B99" s="278"/>
      <c r="C99" s="278"/>
      <c r="D99" s="278"/>
      <c r="E99" s="278"/>
      <c r="F99" s="278"/>
      <c r="G99" s="278"/>
      <c r="H99" s="278"/>
      <c r="I99" s="278"/>
      <c r="J99" s="278"/>
      <c r="K99" s="278"/>
      <c r="L99" s="278"/>
      <c r="M99" s="278"/>
      <c r="N99" s="278"/>
      <c r="O99" s="278"/>
      <c r="P99" s="294" t="str">
        <f t="shared" si="3"/>
        <v/>
      </c>
      <c r="Q99" s="282" t="str">
        <f>IF(ISBLANK(K99),"",IF(AND(K99&gt;=Criteria!$R$17,K99&lt;=Criteria!$S$17),"PASS","Concern"))</f>
        <v/>
      </c>
      <c r="R99" s="282" t="str">
        <f>IF(ISBLANK(L99),"",IF(AND(L99&gt;=Criteria!$T$17,L99&lt;=Criteria!$U$17),"PASS","Concern"))</f>
        <v/>
      </c>
      <c r="S99" s="282" t="str">
        <f t="shared" si="5"/>
        <v/>
      </c>
      <c r="T99" s="282" t="str">
        <f t="shared" si="4"/>
        <v/>
      </c>
      <c r="U99" s="282"/>
    </row>
    <row r="100" spans="1:21" ht="22.5" customHeight="1">
      <c r="A100" s="278"/>
      <c r="B100" s="278"/>
      <c r="C100" s="278"/>
      <c r="D100" s="278"/>
      <c r="E100" s="278"/>
      <c r="F100" s="278"/>
      <c r="G100" s="278"/>
      <c r="H100" s="278"/>
      <c r="I100" s="278"/>
      <c r="J100" s="278"/>
      <c r="K100" s="278"/>
      <c r="L100" s="278"/>
      <c r="M100" s="278"/>
      <c r="N100" s="278"/>
      <c r="O100" s="278"/>
      <c r="P100" s="294" t="str">
        <f t="shared" si="3"/>
        <v/>
      </c>
      <c r="Q100" s="282" t="str">
        <f>IF(ISBLANK(K100),"",IF(AND(K100&gt;=Criteria!$R$17,K100&lt;=Criteria!$S$17),"PASS","Concern"))</f>
        <v/>
      </c>
      <c r="R100" s="282" t="str">
        <f>IF(ISBLANK(L100),"",IF(AND(L100&gt;=Criteria!$T$17,L100&lt;=Criteria!$U$17),"PASS","Concern"))</f>
        <v/>
      </c>
      <c r="S100" s="282" t="str">
        <f t="shared" si="5"/>
        <v/>
      </c>
      <c r="T100" s="282" t="str">
        <f t="shared" si="4"/>
        <v/>
      </c>
      <c r="U100" s="282"/>
    </row>
    <row r="101" spans="1:21" ht="22.5" customHeight="1">
      <c r="A101" s="278"/>
      <c r="B101" s="278"/>
      <c r="C101" s="278"/>
      <c r="D101" s="278"/>
      <c r="E101" s="278"/>
      <c r="F101" s="278"/>
      <c r="G101" s="278"/>
      <c r="H101" s="278"/>
      <c r="I101" s="278"/>
      <c r="J101" s="278"/>
      <c r="K101" s="278"/>
      <c r="L101" s="278"/>
      <c r="M101" s="278"/>
      <c r="N101" s="278"/>
      <c r="O101" s="278"/>
      <c r="P101" s="294" t="str">
        <f t="shared" si="3"/>
        <v/>
      </c>
      <c r="Q101" s="282" t="str">
        <f>IF(ISBLANK(K101),"",IF(AND(K101&gt;=Criteria!$R$17,K101&lt;=Criteria!$S$17),"PASS","Concern"))</f>
        <v/>
      </c>
      <c r="R101" s="282" t="str">
        <f>IF(ISBLANK(L101),"",IF(AND(L101&gt;=Criteria!$T$17,L101&lt;=Criteria!$U$17),"PASS","Concern"))</f>
        <v/>
      </c>
      <c r="S101" s="282" t="str">
        <f t="shared" si="5"/>
        <v/>
      </c>
      <c r="T101" s="282" t="str">
        <f t="shared" si="4"/>
        <v/>
      </c>
      <c r="U101" s="282"/>
    </row>
    <row r="102" spans="1:21" ht="22.5" customHeight="1">
      <c r="A102" s="278"/>
      <c r="B102" s="278"/>
      <c r="C102" s="278"/>
      <c r="D102" s="278"/>
      <c r="E102" s="278"/>
      <c r="F102" s="278"/>
      <c r="G102" s="278"/>
      <c r="H102" s="278"/>
      <c r="I102" s="278"/>
      <c r="J102" s="278"/>
      <c r="K102" s="278"/>
      <c r="L102" s="278"/>
      <c r="M102" s="278"/>
      <c r="N102" s="278"/>
      <c r="O102" s="278"/>
      <c r="P102" s="294" t="str">
        <f t="shared" si="3"/>
        <v/>
      </c>
      <c r="Q102" s="282" t="str">
        <f>IF(ISBLANK(K102),"",IF(AND(K102&gt;=Criteria!$R$17,K102&lt;=Criteria!$S$17),"PASS","Concern"))</f>
        <v/>
      </c>
      <c r="R102" s="282" t="str">
        <f>IF(ISBLANK(L102),"",IF(AND(L102&gt;=Criteria!$T$17,L102&lt;=Criteria!$U$17),"PASS","Concern"))</f>
        <v/>
      </c>
      <c r="S102" s="282" t="str">
        <f t="shared" si="5"/>
        <v/>
      </c>
      <c r="T102" s="282" t="str">
        <f t="shared" si="4"/>
        <v/>
      </c>
      <c r="U102" s="282"/>
    </row>
    <row r="103" spans="1:21"/>
  </sheetData>
  <sheetProtection algorithmName="SHA-512" hashValue="b7o+gBjg4yaQ84EQEi0wQQX4GKb0mSejg9atzEDpFVyWjCf7WtKxZJHULtZfL1jwBK4al9JEk9mH2zG8jViHtA==" saltValue="cuTB8p6pDIAuDgbyXKu9XA==" spinCount="100000" sheet="1" objects="1" scenarios="1"/>
  <mergeCells count="4">
    <mergeCell ref="H2:O2"/>
    <mergeCell ref="B1:D2"/>
    <mergeCell ref="A1:A2"/>
    <mergeCell ref="S2:T2"/>
  </mergeCells>
  <phoneticPr fontId="68" type="noConversion"/>
  <conditionalFormatting sqref="K4:L102">
    <cfRule type="expression" dxfId="2" priority="1">
      <formula>Q4="Concern"</formula>
    </cfRule>
  </conditionalFormatting>
  <conditionalFormatting sqref="Q4:T102">
    <cfRule type="cellIs" dxfId="1" priority="5" operator="equal">
      <formula>"Concern"</formula>
    </cfRule>
  </conditionalFormatting>
  <conditionalFormatting sqref="S4:T102">
    <cfRule type="cellIs" dxfId="0" priority="3" operator="equal">
      <formula>"$$"</formula>
    </cfRule>
  </conditionalFormatting>
  <dataValidations count="1">
    <dataValidation type="whole" allowBlank="1" showInputMessage="1" showErrorMessage="1" sqref="M4:M102" xr:uid="{C497CF68-07D7-480C-AE1B-51AF98412DB2}">
      <formula1>90</formula1>
      <formula2>95</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xr:uid="{0BDD2EE8-B363-4600-9200-1D27723E7576}">
          <x14:formula1>
            <xm:f>Criteria!$K$13:$K$14</xm:f>
          </x14:formula1>
          <xm:sqref>G4:G102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FB3C-E0E7-4EBE-A347-79F920105F03}">
  <dimension ref="B3:V65"/>
  <sheetViews>
    <sheetView workbookViewId="0"/>
  </sheetViews>
  <sheetFormatPr defaultRowHeight="12"/>
  <cols>
    <col min="11" max="11" width="15.7109375" customWidth="1"/>
    <col min="12" max="12" width="13.7109375" bestFit="1" customWidth="1"/>
    <col min="13" max="13" width="14" bestFit="1" customWidth="1"/>
    <col min="14" max="14" width="11.140625" bestFit="1" customWidth="1"/>
    <col min="15" max="15" width="11.42578125" bestFit="1" customWidth="1"/>
    <col min="16" max="16" width="8.28515625" bestFit="1" customWidth="1"/>
    <col min="17" max="17" width="8.7109375" bestFit="1" customWidth="1"/>
    <col min="18" max="18" width="8.42578125" bestFit="1" customWidth="1"/>
    <col min="19" max="19" width="8.85546875" bestFit="1" customWidth="1"/>
    <col min="20" max="20" width="8.42578125" bestFit="1" customWidth="1"/>
    <col min="21" max="21" width="8.85546875" bestFit="1" customWidth="1"/>
    <col min="22" max="22" width="19.7109375" bestFit="1" customWidth="1"/>
  </cols>
  <sheetData>
    <row r="3" spans="2:22" ht="20.399999999999999">
      <c r="B3" s="205" t="s">
        <v>199</v>
      </c>
      <c r="K3" s="205" t="s">
        <v>200</v>
      </c>
    </row>
    <row r="4" spans="2:22">
      <c r="B4" s="206"/>
      <c r="K4" s="206"/>
    </row>
    <row r="5" spans="2:22" ht="16.8">
      <c r="B5" s="207" t="s">
        <v>201</v>
      </c>
      <c r="K5" s="207" t="s">
        <v>202</v>
      </c>
    </row>
    <row r="6" spans="2:22" ht="16.8">
      <c r="B6" s="207" t="s">
        <v>203</v>
      </c>
      <c r="K6" s="207" t="s">
        <v>204</v>
      </c>
    </row>
    <row r="7" spans="2:22" ht="16.8">
      <c r="B7" s="207" t="s">
        <v>205</v>
      </c>
      <c r="K7" s="207" t="s">
        <v>206</v>
      </c>
    </row>
    <row r="8" spans="2:22" ht="16.8">
      <c r="B8" s="207" t="s">
        <v>207</v>
      </c>
      <c r="K8" s="207" t="s">
        <v>208</v>
      </c>
    </row>
    <row r="9" spans="2:22" ht="16.8">
      <c r="B9" s="207" t="s">
        <v>209</v>
      </c>
      <c r="K9" s="207" t="s">
        <v>210</v>
      </c>
    </row>
    <row r="10" spans="2:22" ht="16.8">
      <c r="B10" s="207" t="s">
        <v>211</v>
      </c>
    </row>
    <row r="11" spans="2:22" ht="16.8">
      <c r="B11" s="207" t="s">
        <v>212</v>
      </c>
    </row>
    <row r="12" spans="2:22" ht="16.8">
      <c r="B12" s="207" t="s">
        <v>213</v>
      </c>
      <c r="K12" s="208" t="s">
        <v>127</v>
      </c>
      <c r="L12" s="208" t="s">
        <v>214</v>
      </c>
      <c r="M12" s="208" t="s">
        <v>215</v>
      </c>
      <c r="N12" s="208" t="s">
        <v>216</v>
      </c>
      <c r="O12" s="208" t="s">
        <v>217</v>
      </c>
      <c r="P12" s="208" t="s">
        <v>218</v>
      </c>
      <c r="Q12" s="208" t="s">
        <v>219</v>
      </c>
      <c r="R12" s="208" t="s">
        <v>220</v>
      </c>
      <c r="S12" s="208" t="s">
        <v>221</v>
      </c>
      <c r="T12" s="208" t="s">
        <v>222</v>
      </c>
      <c r="U12" s="208" t="s">
        <v>223</v>
      </c>
      <c r="V12" s="208" t="s">
        <v>180</v>
      </c>
    </row>
    <row r="13" spans="2:22">
      <c r="B13" s="209"/>
      <c r="K13" s="204" t="s">
        <v>197</v>
      </c>
      <c r="L13" s="204">
        <v>118</v>
      </c>
      <c r="M13" s="204">
        <v>135</v>
      </c>
      <c r="N13" s="204">
        <v>360</v>
      </c>
      <c r="O13" s="204">
        <v>410</v>
      </c>
      <c r="P13" s="204">
        <v>8</v>
      </c>
      <c r="Q13" s="204">
        <v>12</v>
      </c>
      <c r="R13" s="204">
        <v>8</v>
      </c>
      <c r="S13" s="204">
        <v>12</v>
      </c>
      <c r="T13" s="204">
        <v>18</v>
      </c>
      <c r="U13" s="204">
        <v>22</v>
      </c>
      <c r="V13" s="204" t="s">
        <v>224</v>
      </c>
    </row>
    <row r="14" spans="2:22">
      <c r="K14" s="204" t="s">
        <v>225</v>
      </c>
      <c r="L14" s="204">
        <v>68</v>
      </c>
      <c r="M14" s="204">
        <v>82</v>
      </c>
      <c r="N14" s="204">
        <v>225</v>
      </c>
      <c r="O14" s="204">
        <v>250</v>
      </c>
      <c r="P14" s="204">
        <v>8</v>
      </c>
      <c r="Q14" s="204">
        <v>12</v>
      </c>
      <c r="R14" s="204">
        <v>8</v>
      </c>
      <c r="S14" s="204">
        <v>12</v>
      </c>
      <c r="T14" s="204">
        <v>18</v>
      </c>
      <c r="U14" s="204">
        <v>22</v>
      </c>
      <c r="V14" s="204" t="s">
        <v>224</v>
      </c>
    </row>
    <row r="15" spans="2:22">
      <c r="B15" s="209"/>
    </row>
    <row r="16" spans="2:22" ht="20.399999999999999">
      <c r="B16" s="205" t="s">
        <v>226</v>
      </c>
      <c r="P16" s="210" t="s">
        <v>100</v>
      </c>
      <c r="Q16" s="210"/>
      <c r="R16" s="208" t="s">
        <v>220</v>
      </c>
      <c r="S16" s="208" t="s">
        <v>221</v>
      </c>
      <c r="T16" s="208" t="s">
        <v>222</v>
      </c>
      <c r="U16" s="208" t="s">
        <v>223</v>
      </c>
    </row>
    <row r="17" spans="2:21">
      <c r="B17" s="206"/>
      <c r="P17" s="483" t="s">
        <v>197</v>
      </c>
      <c r="Q17" s="483"/>
      <c r="R17" s="211">
        <f>AVERAGE(R13:S13)-5</f>
        <v>5</v>
      </c>
      <c r="S17" s="211">
        <f>AVERAGE(R13:S13)+5</f>
        <v>15</v>
      </c>
      <c r="T17" s="211">
        <f>AVERAGE(T13:U13)-5</f>
        <v>15</v>
      </c>
      <c r="U17" s="211">
        <f>AVERAGE(T13:U13)+3</f>
        <v>23</v>
      </c>
    </row>
    <row r="18" spans="2:21" ht="16.8">
      <c r="B18" s="207" t="s">
        <v>227</v>
      </c>
      <c r="P18" s="483" t="s">
        <v>225</v>
      </c>
      <c r="Q18" s="483"/>
      <c r="R18" s="211">
        <f>AVERAGE(R14:S14)-5</f>
        <v>5</v>
      </c>
      <c r="S18" s="211">
        <f>AVERAGE(R14:S14)+5</f>
        <v>15</v>
      </c>
      <c r="T18" s="211">
        <f>AVERAGE(T14:U14)-5</f>
        <v>15</v>
      </c>
      <c r="U18" s="211">
        <f>AVERAGE(T14:U14)+3</f>
        <v>23</v>
      </c>
    </row>
    <row r="19" spans="2:21" ht="16.8">
      <c r="B19" s="207" t="s">
        <v>228</v>
      </c>
    </row>
    <row r="20" spans="2:21" ht="16.8">
      <c r="B20" s="207" t="s">
        <v>229</v>
      </c>
      <c r="K20" s="212" t="s">
        <v>230</v>
      </c>
      <c r="L20" s="212" t="s">
        <v>231</v>
      </c>
      <c r="M20" s="212" t="s">
        <v>232</v>
      </c>
      <c r="N20" s="212" t="s">
        <v>233</v>
      </c>
      <c r="S20" s="210" t="s">
        <v>100</v>
      </c>
      <c r="T20" s="210" t="s">
        <v>101</v>
      </c>
    </row>
    <row r="21" spans="2:21" ht="16.8">
      <c r="B21" s="207" t="s">
        <v>234</v>
      </c>
      <c r="K21">
        <v>100</v>
      </c>
      <c r="L21">
        <v>37</v>
      </c>
      <c r="M21">
        <v>60</v>
      </c>
      <c r="N21">
        <v>34</v>
      </c>
      <c r="S21" s="213" t="s">
        <v>102</v>
      </c>
      <c r="T21" s="213" t="s">
        <v>103</v>
      </c>
    </row>
    <row r="22" spans="2:21" ht="16.8">
      <c r="B22" s="207" t="s">
        <v>209</v>
      </c>
      <c r="K22">
        <v>110</v>
      </c>
      <c r="L22">
        <v>41</v>
      </c>
      <c r="M22">
        <v>68</v>
      </c>
      <c r="N22">
        <v>40</v>
      </c>
      <c r="S22" s="213" t="s">
        <v>104</v>
      </c>
      <c r="T22" s="213" t="s">
        <v>105</v>
      </c>
    </row>
    <row r="23" spans="2:21" ht="16.8">
      <c r="B23" s="207" t="s">
        <v>211</v>
      </c>
      <c r="K23">
        <v>118</v>
      </c>
      <c r="L23">
        <v>44</v>
      </c>
      <c r="M23">
        <v>75</v>
      </c>
      <c r="N23">
        <v>44</v>
      </c>
      <c r="S23" s="213" t="s">
        <v>106</v>
      </c>
      <c r="T23" s="213" t="s">
        <v>107</v>
      </c>
    </row>
    <row r="24" spans="2:21" ht="16.8">
      <c r="B24" s="207" t="s">
        <v>212</v>
      </c>
      <c r="K24">
        <v>125</v>
      </c>
      <c r="L24">
        <v>47</v>
      </c>
      <c r="M24">
        <v>82</v>
      </c>
      <c r="N24">
        <v>48</v>
      </c>
    </row>
    <row r="25" spans="2:21" ht="16.8">
      <c r="B25" s="207" t="s">
        <v>235</v>
      </c>
      <c r="K25">
        <v>135</v>
      </c>
      <c r="L25">
        <v>50</v>
      </c>
      <c r="M25">
        <v>90</v>
      </c>
      <c r="N25">
        <v>52</v>
      </c>
    </row>
    <row r="26" spans="2:21">
      <c r="B26" s="209"/>
      <c r="K26">
        <v>350</v>
      </c>
      <c r="L26">
        <v>100</v>
      </c>
      <c r="M26">
        <v>210</v>
      </c>
      <c r="N26">
        <v>98</v>
      </c>
    </row>
    <row r="27" spans="2:21">
      <c r="K27">
        <v>360</v>
      </c>
      <c r="L27">
        <v>103</v>
      </c>
      <c r="M27">
        <v>225</v>
      </c>
      <c r="N27">
        <v>104</v>
      </c>
    </row>
    <row r="28" spans="2:21">
      <c r="B28" s="209"/>
      <c r="K28">
        <v>380</v>
      </c>
      <c r="L28">
        <v>110</v>
      </c>
      <c r="M28">
        <v>240</v>
      </c>
      <c r="N28">
        <v>110</v>
      </c>
    </row>
    <row r="29" spans="2:21">
      <c r="K29">
        <v>400</v>
      </c>
      <c r="L29">
        <v>116</v>
      </c>
      <c r="M29">
        <v>255</v>
      </c>
      <c r="N29">
        <v>116</v>
      </c>
    </row>
    <row r="30" spans="2:21" ht="20.399999999999999">
      <c r="B30" s="205" t="s">
        <v>236</v>
      </c>
      <c r="K30">
        <v>420</v>
      </c>
      <c r="L30">
        <v>122</v>
      </c>
      <c r="M30">
        <v>270</v>
      </c>
      <c r="N30">
        <v>122</v>
      </c>
    </row>
    <row r="31" spans="2:21">
      <c r="B31" s="206"/>
    </row>
    <row r="32" spans="2:21" ht="16.8">
      <c r="B32" s="214" t="s">
        <v>237</v>
      </c>
    </row>
    <row r="33" spans="2:2" ht="16.8">
      <c r="B33" s="214" t="s">
        <v>238</v>
      </c>
    </row>
    <row r="34" spans="2:2" ht="16.8">
      <c r="B34" s="215" t="s">
        <v>239</v>
      </c>
    </row>
    <row r="35" spans="2:2" ht="16.8">
      <c r="B35" s="215" t="s">
        <v>240</v>
      </c>
    </row>
    <row r="36" spans="2:2" ht="16.8">
      <c r="B36" s="214" t="s">
        <v>241</v>
      </c>
    </row>
    <row r="37" spans="2:2" ht="16.8">
      <c r="B37" s="214" t="s">
        <v>242</v>
      </c>
    </row>
    <row r="38" spans="2:2" ht="16.8">
      <c r="B38" s="216" t="s">
        <v>243</v>
      </c>
    </row>
    <row r="39" spans="2:2" ht="16.8">
      <c r="B39" s="217" t="s">
        <v>244</v>
      </c>
    </row>
    <row r="40" spans="2:2" ht="16.8">
      <c r="B40" s="217" t="s">
        <v>245</v>
      </c>
    </row>
    <row r="41" spans="2:2">
      <c r="B41" s="209"/>
    </row>
    <row r="43" spans="2:2">
      <c r="B43" s="209"/>
    </row>
    <row r="44" spans="2:2" ht="20.399999999999999">
      <c r="B44" s="205" t="s">
        <v>246</v>
      </c>
    </row>
    <row r="45" spans="2:2">
      <c r="B45" s="206"/>
    </row>
    <row r="46" spans="2:2" ht="16.8">
      <c r="B46" s="214" t="s">
        <v>247</v>
      </c>
    </row>
    <row r="47" spans="2:2" ht="16.8">
      <c r="B47" s="214" t="s">
        <v>248</v>
      </c>
    </row>
    <row r="48" spans="2:2" ht="16.8">
      <c r="B48" s="214" t="s">
        <v>249</v>
      </c>
    </row>
    <row r="49" spans="2:2">
      <c r="B49" s="209"/>
    </row>
    <row r="51" spans="2:2">
      <c r="B51" s="209"/>
    </row>
    <row r="52" spans="2:2" ht="20.399999999999999">
      <c r="B52" s="205" t="s">
        <v>250</v>
      </c>
    </row>
    <row r="53" spans="2:2">
      <c r="B53" s="206"/>
    </row>
    <row r="54" spans="2:2" ht="16.8">
      <c r="B54" s="214" t="s">
        <v>251</v>
      </c>
    </row>
    <row r="55" spans="2:2" ht="16.8">
      <c r="B55" s="214" t="s">
        <v>252</v>
      </c>
    </row>
    <row r="56" spans="2:2" ht="16.8">
      <c r="B56" s="214" t="s">
        <v>253</v>
      </c>
    </row>
    <row r="57" spans="2:2">
      <c r="B57" s="209"/>
    </row>
    <row r="59" spans="2:2">
      <c r="B59" s="209"/>
    </row>
    <row r="60" spans="2:2" ht="20.399999999999999">
      <c r="B60" s="205" t="s">
        <v>254</v>
      </c>
    </row>
    <row r="61" spans="2:2">
      <c r="B61" s="206"/>
    </row>
    <row r="62" spans="2:2" ht="16.8">
      <c r="B62" s="214" t="s">
        <v>255</v>
      </c>
    </row>
    <row r="63" spans="2:2" ht="16.8">
      <c r="B63" s="214" t="s">
        <v>256</v>
      </c>
    </row>
    <row r="64" spans="2:2" ht="16.8">
      <c r="B64" s="214" t="s">
        <v>257</v>
      </c>
    </row>
    <row r="65" spans="2:2" ht="16.8">
      <c r="B65" s="214" t="s">
        <v>258</v>
      </c>
    </row>
  </sheetData>
  <mergeCells count="2">
    <mergeCell ref="P17:Q17"/>
    <mergeCell ref="P18:Q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ac9e20b-1dbf-4037-8b68-087444dc2ecf" xsi:nil="true"/>
    <lcf76f155ced4ddcb4097134ff3c332f xmlns="cbc74c14-02a4-46af-926d-0fbb104e99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B000617BA075498E37F52E0DED6404" ma:contentTypeVersion="18" ma:contentTypeDescription="Create a new document." ma:contentTypeScope="" ma:versionID="8a5a9b61b09f5a8179b95f3bc32cced6">
  <xsd:schema xmlns:xsd="http://www.w3.org/2001/XMLSchema" xmlns:xs="http://www.w3.org/2001/XMLSchema" xmlns:p="http://schemas.microsoft.com/office/2006/metadata/properties" xmlns:ns1="http://schemas.microsoft.com/sharepoint/v3" xmlns:ns2="cbc74c14-02a4-46af-926d-0fbb104e9968" xmlns:ns3="7ac9e20b-1dbf-4037-8b68-087444dc2ecf" targetNamespace="http://schemas.microsoft.com/office/2006/metadata/properties" ma:root="true" ma:fieldsID="32b394b97f3d8852c0e4b1aa2401aa71" ns1:_="" ns2:_="" ns3:_="">
    <xsd:import namespace="http://schemas.microsoft.com/sharepoint/v3"/>
    <xsd:import namespace="cbc74c14-02a4-46af-926d-0fbb104e9968"/>
    <xsd:import namespace="7ac9e20b-1dbf-4037-8b68-087444dc2ec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74c14-02a4-46af-926d-0fbb104e9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1a3f4-1e69-4502-bd87-7abe80dc30b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9e20b-1dbf-4037-8b68-087444dc2e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1c450a1-c483-416c-a565-a38cb7fc0798}" ma:internalName="TaxCatchAll" ma:showField="CatchAllData" ma:web="7ac9e20b-1dbf-4037-8b68-087444dc2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DD8FC-C9B5-449C-BB4F-1D2237A07BB5}">
  <ds:schemaRefs>
    <ds:schemaRef ds:uri="http://schemas.microsoft.com/office/2006/metadata/properties"/>
    <ds:schemaRef ds:uri="http://schemas.microsoft.com/office/infopath/2007/PartnerControls"/>
    <ds:schemaRef ds:uri="http://schemas.microsoft.com/sharepoint/v3"/>
    <ds:schemaRef ds:uri="7ac9e20b-1dbf-4037-8b68-087444dc2ecf"/>
    <ds:schemaRef ds:uri="cbc74c14-02a4-46af-926d-0fbb104e9968"/>
  </ds:schemaRefs>
</ds:datastoreItem>
</file>

<file path=customXml/itemProps2.xml><?xml version="1.0" encoding="utf-8"?>
<ds:datastoreItem xmlns:ds="http://schemas.openxmlformats.org/officeDocument/2006/customXml" ds:itemID="{80BD5010-6DEE-4524-B300-8DEDD0C02B60}">
  <ds:schemaRefs>
    <ds:schemaRef ds:uri="http://schemas.microsoft.com/sharepoint/v3/contenttype/forms"/>
  </ds:schemaRefs>
</ds:datastoreItem>
</file>

<file path=customXml/itemProps3.xml><?xml version="1.0" encoding="utf-8"?>
<ds:datastoreItem xmlns:ds="http://schemas.openxmlformats.org/officeDocument/2006/customXml" ds:itemID="{0BABF218-C4A0-4A27-B20F-DC0304A08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c74c14-02a4-46af-926d-0fbb104e9968"/>
    <ds:schemaRef ds:uri="7ac9e20b-1dbf-4037-8b68-087444dc2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8ee12a3-5bcd-4f4e-b3f4-bbf43d9c570a}" enabled="0" method="" siteId="{a8ee12a3-5bcd-4f4e-b3f4-bbf43d9c57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HVAC System Test Repair</vt:lpstr>
      <vt:lpstr>Photo Documentation</vt:lpstr>
      <vt:lpstr>Checklist</vt:lpstr>
      <vt:lpstr>(CC+RCA) Tasking</vt:lpstr>
      <vt:lpstr>Testing Summary</vt:lpstr>
      <vt:lpstr>Criteria</vt:lpstr>
      <vt:lpstr>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Dombrosky</dc:creator>
  <cp:keywords/>
  <dc:description/>
  <cp:lastModifiedBy>George Roemer</cp:lastModifiedBy>
  <cp:revision/>
  <dcterms:created xsi:type="dcterms:W3CDTF">2026-02-16T14:14:04Z</dcterms:created>
  <dcterms:modified xsi:type="dcterms:W3CDTF">2026-04-28T17:29:09Z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0x01010034B000617BA075498E37F52E0DED6404</vt:lpwstr>
  </property>
  <property fmtid="{D5CDD505-2E9C-101B-9397-08002B2CF9AE}" pid="3" name="MediaServiceImageTags">
    <vt:lpwstr/>
  </property>
</Properties>
</file>