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updateLinks="never" codeName="ThisWorkbook"/>
  <mc:AlternateContent xmlns:mc="http://schemas.openxmlformats.org/markup-compatibility/2006">
    <mc:Choice Requires="x15">
      <x15ac:absPath xmlns:x15ac="http://schemas.microsoft.com/office/spreadsheetml/2010/11/ac" url="https://franklinenergy.sharepoint.com/sites/TEPContracting/Shared Documents/Marketing/3. C&amp;I Program/2024 Worksheet Updates/Unlocked 2024/"/>
    </mc:Choice>
  </mc:AlternateContent>
  <xr:revisionPtr revIDLastSave="1997" documentId="8_{ED853458-B4F3-4B54-BCC9-5273574C3795}" xr6:coauthVersionLast="47" xr6:coauthVersionMax="47" xr10:uidLastSave="{126210A7-6A52-49C6-BBF0-58793F8E3DE0}"/>
  <bookViews>
    <workbookView xWindow="-120" yWindow="-120" windowWidth="29040" windowHeight="15720" tabRatio="868" activeTab="1" xr2:uid="{00000000-000D-0000-FFFF-FFFF00000000}"/>
  </bookViews>
  <sheets>
    <sheet name="Cover" sheetId="53" r:id="rId1"/>
    <sheet name="Lighting" sheetId="52" r:id="rId2"/>
  </sheets>
  <definedNames>
    <definedName name="_2FT_T5_to_LED_tubes">Lighting!$AU$4:$AU$4</definedName>
    <definedName name="_2FT_T8_to_LED_tubes">Lighting!$AM$4:$AM$4</definedName>
    <definedName name="_3FT_T12_to_LED_tubes">Lighting!$AQ$4:$AQ$4</definedName>
    <definedName name="_4FT_T12_to_LED_tubes">Lighting!$AR$4:$AR$4</definedName>
    <definedName name="_4FT_T5_to_LED_tubes">Lighting!$AV$4:$AV$5</definedName>
    <definedName name="_4FT_T8_to_LED_tubes">Lighting!$AN$4:$AN$4</definedName>
    <definedName name="_8FT_T12_to_2x_4FT_LED_tubes">Lighting!$AT$4:$AT$5</definedName>
    <definedName name="_8FT_T12_to_LED_tubes">Lighting!$AS$4:$AS$5</definedName>
    <definedName name="_8FT_T8_to_2x_4FT_LED_tubes">Lighting!$AP$4:$AP$5</definedName>
    <definedName name="_8FT_T8_to_LED_tubes">Lighting!$AO$4:$AO$5</definedName>
    <definedName name="_xlnm._FilterDatabase" localSheetId="1" hidden="1">Lighting!$I$129:$P$277</definedName>
    <definedName name="Controls_Measures">Lighting!$AI$4:$AI$5</definedName>
    <definedName name="Daylighting_Controls">Lighting!$AK$4:$AK$20</definedName>
    <definedName name="Delamping_Interior">Lighting!$S$4:$S$19</definedName>
    <definedName name="Exterior_HID_Fixtures">Lighting!$AA$4:$AA$7</definedName>
    <definedName name="Exterior_HID_Lamps">Lighting!$AC$4:$AC$6</definedName>
    <definedName name="Exterior_LED_Reflector">Lighting!$AE$4:$AE$12</definedName>
    <definedName name="Exterior_LED_Standard">Lighting!$AH$4:$AH$9</definedName>
    <definedName name="Interior_HID_Fixtures">Lighting!$AB$4:$AB$6</definedName>
    <definedName name="Interior_HID_Lamps">Lighting!$AD$4:$AD$6</definedName>
    <definedName name="Interior_LED_Reflector">Lighting!$AF$4:$AF$12</definedName>
    <definedName name="Interior_LED_Standard">Lighting!$AG$4:$AG$8</definedName>
    <definedName name="LED_Panel">Lighting!$V$4:$V$7</definedName>
    <definedName name="LED_Panel_Recessed_1x4">Lighting!$W$4:$W$5</definedName>
    <definedName name="LED_Panel_Recessed_2x2">Lighting!$Y$4:$Y$5</definedName>
    <definedName name="LED_Panel_Recessed_2x4">Lighting!$X$4</definedName>
    <definedName name="LED_Panel_Surface_Suspended">Lighting!$Z$4:$Z$6</definedName>
    <definedName name="LED_Tubes">Lighting!$AL$4:$AL$5</definedName>
    <definedName name="LED_Tubes_Exterior">Lighting!$U$4:$U$13</definedName>
    <definedName name="LED_Tubes_Interior">Lighting!$T$4:$T$13</definedName>
    <definedName name="Measure">Lighting!$R$4:$R$12</definedName>
    <definedName name="Occupancy_Sensor">Lighting!$AJ$4:$AJ$21</definedName>
    <definedName name="_xlnm.Print_Area" localSheetId="0">Cover!$A$1:$N$54</definedName>
    <definedName name="_xlnm.Print_Area" localSheetId="1">Lighting!$A$1:$O$126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0" i="52" l="1"/>
  <c r="O41" i="52"/>
  <c r="O42" i="52"/>
  <c r="M90" i="52"/>
  <c r="M53" i="52"/>
  <c r="O53" i="52" s="1"/>
  <c r="N90" i="52" l="1"/>
  <c r="N59" i="52"/>
  <c r="N60" i="52"/>
  <c r="N61" i="52"/>
  <c r="N62" i="52"/>
  <c r="N63" i="52"/>
  <c r="N64" i="52"/>
  <c r="N65" i="52"/>
  <c r="N66" i="52"/>
  <c r="N67" i="52"/>
  <c r="N68" i="52"/>
  <c r="N69" i="52"/>
  <c r="N70" i="52"/>
  <c r="N71" i="52"/>
  <c r="N72" i="52"/>
  <c r="N73" i="52"/>
  <c r="N74" i="52"/>
  <c r="N75" i="52"/>
  <c r="N76" i="52"/>
  <c r="N77" i="52"/>
  <c r="N78" i="52"/>
  <c r="N79" i="52"/>
  <c r="N80" i="52"/>
  <c r="N81" i="52"/>
  <c r="N82" i="52"/>
  <c r="N83" i="52"/>
  <c r="N84" i="52"/>
  <c r="N85" i="52"/>
  <c r="N86" i="52"/>
  <c r="N58" i="52"/>
  <c r="M59" i="52"/>
  <c r="M60" i="52"/>
  <c r="M61" i="52"/>
  <c r="M62" i="52"/>
  <c r="M63" i="52"/>
  <c r="M64" i="52"/>
  <c r="M65" i="52"/>
  <c r="M66" i="52"/>
  <c r="M67" i="52"/>
  <c r="M68" i="52"/>
  <c r="M69" i="52"/>
  <c r="M70" i="52"/>
  <c r="M71" i="52"/>
  <c r="M72" i="52"/>
  <c r="M73" i="52"/>
  <c r="M74" i="52"/>
  <c r="M75" i="52"/>
  <c r="M76" i="52"/>
  <c r="M77" i="52"/>
  <c r="M78" i="52"/>
  <c r="M79" i="52"/>
  <c r="M80" i="52"/>
  <c r="M81" i="52"/>
  <c r="M82" i="52"/>
  <c r="M83" i="52"/>
  <c r="M84" i="52"/>
  <c r="M85" i="52"/>
  <c r="M86" i="52"/>
  <c r="M58" i="52"/>
  <c r="M47" i="52"/>
  <c r="M48" i="52"/>
  <c r="M49" i="52"/>
  <c r="M50" i="52"/>
  <c r="M51" i="52"/>
  <c r="M52" i="52"/>
  <c r="M54" i="52"/>
  <c r="M55" i="52"/>
  <c r="M46" i="52"/>
  <c r="M31" i="52"/>
  <c r="M32" i="52"/>
  <c r="M33" i="52"/>
  <c r="M34" i="52"/>
  <c r="M35" i="52"/>
  <c r="M36" i="52"/>
  <c r="M37" i="52"/>
  <c r="M38" i="52"/>
  <c r="M39" i="52"/>
  <c r="M40" i="52"/>
  <c r="M41" i="52"/>
  <c r="M42" i="52"/>
  <c r="M30" i="52"/>
  <c r="R38" i="52"/>
  <c r="R39" i="52"/>
  <c r="R40" i="52"/>
  <c r="R41" i="52"/>
  <c r="R42" i="52"/>
  <c r="M96" i="52"/>
  <c r="N96" i="52"/>
  <c r="O96" i="52"/>
  <c r="M97" i="52"/>
  <c r="N97" i="52"/>
  <c r="O97" i="52"/>
  <c r="M98" i="52"/>
  <c r="N98" i="52"/>
  <c r="O98" i="52"/>
  <c r="M99" i="52"/>
  <c r="N99" i="52"/>
  <c r="O99" i="52"/>
  <c r="M100" i="52"/>
  <c r="N100" i="52"/>
  <c r="O100" i="52"/>
  <c r="M101" i="52"/>
  <c r="N101" i="52"/>
  <c r="O101" i="52"/>
  <c r="M102" i="52"/>
  <c r="N102" i="52"/>
  <c r="O102" i="52"/>
  <c r="M103" i="52"/>
  <c r="N103" i="52"/>
  <c r="O103" i="52"/>
  <c r="M104" i="52"/>
  <c r="N104" i="52"/>
  <c r="O104" i="52"/>
  <c r="O70" i="52"/>
  <c r="O71" i="52"/>
  <c r="O72" i="52"/>
  <c r="O73" i="52"/>
  <c r="O74" i="52"/>
  <c r="O75" i="52"/>
  <c r="O76" i="52"/>
  <c r="O77" i="52"/>
  <c r="O78" i="52"/>
  <c r="O79" i="52"/>
  <c r="O80" i="52"/>
  <c r="O81" i="52"/>
  <c r="O82" i="52"/>
  <c r="O83" i="52"/>
  <c r="O84" i="52"/>
  <c r="O85" i="52"/>
  <c r="O86" i="52"/>
  <c r="N54" i="52"/>
  <c r="O54" i="52"/>
  <c r="N55" i="52"/>
  <c r="O55" i="52"/>
  <c r="N42" i="52"/>
  <c r="N38" i="52"/>
  <c r="N39" i="52"/>
  <c r="N40" i="52"/>
  <c r="N41" i="52"/>
  <c r="A214" i="52" l="1"/>
  <c r="A215" i="52"/>
  <c r="A216" i="52"/>
  <c r="A217" i="52"/>
  <c r="A218" i="52"/>
  <c r="A219" i="52"/>
  <c r="A220" i="52"/>
  <c r="A221" i="52"/>
  <c r="A222" i="52"/>
  <c r="A223" i="52"/>
  <c r="A224" i="52"/>
  <c r="A225" i="52"/>
  <c r="A226" i="52"/>
  <c r="A227" i="52"/>
  <c r="A228" i="52"/>
  <c r="A229" i="52"/>
  <c r="A230" i="52"/>
  <c r="A213" i="52"/>
  <c r="A202" i="52"/>
  <c r="A203" i="52"/>
  <c r="A204" i="52"/>
  <c r="A205" i="52"/>
  <c r="A206" i="52"/>
  <c r="A207" i="52"/>
  <c r="A208" i="52"/>
  <c r="A209" i="52"/>
  <c r="A210" i="52"/>
  <c r="A211" i="52"/>
  <c r="A212" i="52"/>
  <c r="A197" i="52"/>
  <c r="A198" i="52"/>
  <c r="A199" i="52"/>
  <c r="A200" i="52"/>
  <c r="A201" i="52"/>
  <c r="A196" i="52"/>
  <c r="Q31" i="52"/>
  <c r="Q32" i="52"/>
  <c r="Q33" i="52"/>
  <c r="Q34" i="52"/>
  <c r="Q35" i="52"/>
  <c r="Q36" i="52"/>
  <c r="Q37" i="52"/>
  <c r="Q38" i="52"/>
  <c r="Q39" i="52"/>
  <c r="Q40" i="52"/>
  <c r="Q41" i="52"/>
  <c r="Q42" i="52"/>
  <c r="Q30" i="52"/>
  <c r="N47" i="52"/>
  <c r="N48" i="52"/>
  <c r="N49" i="52"/>
  <c r="N50" i="52"/>
  <c r="N51" i="52"/>
  <c r="N52" i="52"/>
  <c r="N53" i="52"/>
  <c r="S66" i="52"/>
  <c r="Q74" i="52"/>
  <c r="Q75" i="52"/>
  <c r="Q76" i="52"/>
  <c r="Q77" i="52"/>
  <c r="Q78" i="52"/>
  <c r="Q79" i="52"/>
  <c r="Q80" i="52"/>
  <c r="Q81" i="52"/>
  <c r="Q82" i="52"/>
  <c r="Q83" i="52"/>
  <c r="Q84" i="52"/>
  <c r="Q85" i="52"/>
  <c r="Q86" i="52"/>
  <c r="Q66" i="52"/>
  <c r="R66" i="52" s="1"/>
  <c r="Q68" i="52"/>
  <c r="Q69" i="52"/>
  <c r="Q71" i="52"/>
  <c r="Q72" i="52"/>
  <c r="Q73" i="52"/>
  <c r="Q59" i="52"/>
  <c r="Q58" i="52"/>
  <c r="P58" i="52"/>
  <c r="A177" i="52"/>
  <c r="A168" i="52"/>
  <c r="A191" i="52"/>
  <c r="A192" i="52"/>
  <c r="A193" i="52"/>
  <c r="A194" i="52"/>
  <c r="A195" i="52"/>
  <c r="A190" i="52"/>
  <c r="A186" i="52"/>
  <c r="A187" i="52"/>
  <c r="A188" i="52"/>
  <c r="A189" i="52"/>
  <c r="A185" i="52"/>
  <c r="A178" i="52"/>
  <c r="A179" i="52"/>
  <c r="A180" i="52"/>
  <c r="A181" i="52"/>
  <c r="A182" i="52"/>
  <c r="A183" i="52"/>
  <c r="A184" i="52"/>
  <c r="A176" i="52"/>
  <c r="A169" i="52"/>
  <c r="A170" i="52"/>
  <c r="A171" i="52"/>
  <c r="A172" i="52"/>
  <c r="A173" i="52"/>
  <c r="A174" i="52"/>
  <c r="A175" i="52"/>
  <c r="A167" i="52"/>
  <c r="N46" i="52" l="1"/>
  <c r="A136" i="52"/>
  <c r="A137" i="52"/>
  <c r="A135" i="52"/>
  <c r="A134" i="52"/>
  <c r="A133" i="52"/>
  <c r="A132" i="52"/>
  <c r="A131" i="52"/>
  <c r="A130" i="52"/>
  <c r="O51" i="52" l="1"/>
  <c r="O52" i="52"/>
  <c r="O46" i="52"/>
  <c r="O50" i="52"/>
  <c r="O47" i="52"/>
  <c r="O49" i="52"/>
  <c r="O48" i="52"/>
  <c r="A165" i="52"/>
  <c r="A166" i="52"/>
  <c r="A164" i="52"/>
  <c r="A162" i="52"/>
  <c r="A163" i="52"/>
  <c r="A161" i="52"/>
  <c r="A159" i="52"/>
  <c r="A160" i="52"/>
  <c r="A158" i="52"/>
  <c r="A155" i="52"/>
  <c r="A156" i="52"/>
  <c r="A157" i="52"/>
  <c r="A154" i="52"/>
  <c r="Q70" i="52" s="1"/>
  <c r="S59" i="52" l="1"/>
  <c r="S67" i="52"/>
  <c r="Q61" i="52"/>
  <c r="R61" i="52" s="1"/>
  <c r="Q67" i="52"/>
  <c r="R67" i="52" s="1"/>
  <c r="S60" i="52"/>
  <c r="S68" i="52"/>
  <c r="Q62" i="52"/>
  <c r="R62" i="52" s="1"/>
  <c r="S61" i="52"/>
  <c r="R82" i="52"/>
  <c r="R72" i="52"/>
  <c r="Q63" i="52"/>
  <c r="R63" i="52" s="1"/>
  <c r="Q60" i="52"/>
  <c r="R60" i="52" s="1"/>
  <c r="S62" i="52"/>
  <c r="R80" i="52"/>
  <c r="S63" i="52"/>
  <c r="S58" i="52"/>
  <c r="Q64" i="52"/>
  <c r="R64" i="52" s="1"/>
  <c r="S64" i="52"/>
  <c r="R84" i="52"/>
  <c r="Q65" i="52"/>
  <c r="R65" i="52" s="1"/>
  <c r="S65" i="52"/>
  <c r="R73" i="52"/>
  <c r="R71" i="52"/>
  <c r="R69" i="52"/>
  <c r="O69" i="52" s="1"/>
  <c r="R79" i="52"/>
  <c r="R75" i="52"/>
  <c r="R76" i="52"/>
  <c r="R74" i="52"/>
  <c r="R83" i="52"/>
  <c r="R78" i="52"/>
  <c r="R86" i="52"/>
  <c r="R70" i="52"/>
  <c r="R68" i="52"/>
  <c r="R58" i="52"/>
  <c r="R85" i="52"/>
  <c r="R77" i="52"/>
  <c r="R59" i="52"/>
  <c r="R81" i="52"/>
  <c r="A242" i="52" l="1"/>
  <c r="A243" i="52"/>
  <c r="A244" i="52"/>
  <c r="A245" i="52"/>
  <c r="A246" i="52"/>
  <c r="A247" i="52"/>
  <c r="A248" i="52"/>
  <c r="A249" i="52"/>
  <c r="A250" i="52"/>
  <c r="A241" i="52"/>
  <c r="A232" i="52"/>
  <c r="A233" i="52"/>
  <c r="A234" i="52"/>
  <c r="A235" i="52"/>
  <c r="A236" i="52"/>
  <c r="A237" i="52"/>
  <c r="A238" i="52"/>
  <c r="A239" i="52"/>
  <c r="A240" i="52"/>
  <c r="A231" i="52"/>
  <c r="M91" i="52"/>
  <c r="O91" i="52" s="1"/>
  <c r="N91" i="52"/>
  <c r="M92" i="52"/>
  <c r="O92" i="52" s="1"/>
  <c r="N92" i="52"/>
  <c r="M93" i="52"/>
  <c r="O93" i="52" s="1"/>
  <c r="N93" i="52"/>
  <c r="M94" i="52"/>
  <c r="O94" i="52" s="1"/>
  <c r="N94" i="52"/>
  <c r="M95" i="52"/>
  <c r="O95" i="52" s="1"/>
  <c r="N95" i="52"/>
  <c r="O90" i="52"/>
  <c r="N30" i="52"/>
  <c r="S76" i="52" l="1"/>
  <c r="S80" i="52"/>
  <c r="S71" i="52"/>
  <c r="S86" i="52"/>
  <c r="S75" i="52"/>
  <c r="S84" i="52"/>
  <c r="S74" i="52"/>
  <c r="S78" i="52"/>
  <c r="S83" i="52"/>
  <c r="S85" i="52"/>
  <c r="S72" i="52"/>
  <c r="S79" i="52"/>
  <c r="S82" i="52"/>
  <c r="S69" i="52"/>
  <c r="S73" i="52"/>
  <c r="S77" i="52"/>
  <c r="S70" i="52"/>
  <c r="S81" i="52"/>
  <c r="P31" i="52"/>
  <c r="P38" i="52"/>
  <c r="O38" i="52" s="1"/>
  <c r="P37" i="52"/>
  <c r="P36" i="52"/>
  <c r="P35" i="52"/>
  <c r="P42" i="52"/>
  <c r="P34" i="52"/>
  <c r="P41" i="52"/>
  <c r="P33" i="52"/>
  <c r="P30" i="52"/>
  <c r="P40" i="52"/>
  <c r="P32" i="52"/>
  <c r="P39" i="52"/>
  <c r="O39" i="52" s="1"/>
  <c r="O31" i="52" l="1"/>
  <c r="O33" i="52"/>
  <c r="O30" i="52"/>
  <c r="O107" i="52" l="1"/>
  <c r="O37" i="52"/>
  <c r="O36" i="52"/>
  <c r="O35" i="52"/>
  <c r="O34" i="52"/>
  <c r="O32" i="52"/>
  <c r="O62" i="52"/>
  <c r="O58" i="52"/>
  <c r="O59" i="52"/>
  <c r="O60" i="52"/>
  <c r="O61" i="52"/>
  <c r="O66" i="52"/>
  <c r="O67" i="52"/>
  <c r="O68" i="52"/>
  <c r="P86" i="52"/>
  <c r="P85" i="52"/>
  <c r="P84" i="52"/>
  <c r="P83" i="52"/>
  <c r="P82" i="52"/>
  <c r="P81" i="52"/>
  <c r="P80" i="52"/>
  <c r="P79" i="52"/>
  <c r="P78" i="52"/>
  <c r="P77" i="52"/>
  <c r="P76" i="52"/>
  <c r="P75" i="52"/>
  <c r="P74" i="52"/>
  <c r="P73" i="52"/>
  <c r="P72" i="52"/>
  <c r="P71" i="52"/>
  <c r="P70" i="52"/>
  <c r="P69" i="52"/>
  <c r="P68" i="52"/>
  <c r="P67" i="52"/>
  <c r="P66" i="52"/>
  <c r="P65" i="52"/>
  <c r="P64" i="52"/>
  <c r="P63" i="52"/>
  <c r="P62" i="52"/>
  <c r="P61" i="52"/>
  <c r="P60" i="52"/>
  <c r="P59" i="52"/>
  <c r="N31" i="52"/>
  <c r="N32" i="52"/>
  <c r="N33" i="52"/>
  <c r="N34" i="52"/>
  <c r="N35" i="52"/>
  <c r="N36" i="52"/>
  <c r="N37" i="52"/>
  <c r="Q91" i="52"/>
  <c r="Q92" i="52"/>
  <c r="Q93" i="52"/>
  <c r="Q94" i="52"/>
  <c r="Q95" i="52"/>
  <c r="Q96" i="52"/>
  <c r="Q97" i="52"/>
  <c r="Q98" i="52"/>
  <c r="Q99" i="52"/>
  <c r="Q100" i="52"/>
  <c r="Q101" i="52"/>
  <c r="Q102" i="52"/>
  <c r="Q103" i="52"/>
  <c r="Q104" i="52"/>
  <c r="Q90" i="52"/>
  <c r="O64" i="52" l="1"/>
  <c r="O63" i="52"/>
  <c r="O65"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Wetzel, Adrian</author>
  </authors>
  <commentList>
    <comment ref="L29" authorId="0" shapeId="0" xr:uid="{00000000-0006-0000-0100-000001000000}">
      <text>
        <r>
          <rPr>
            <sz val="9"/>
            <color indexed="81"/>
            <rFont val="Tahoma"/>
            <family val="2"/>
          </rPr>
          <t>When replacing 8FT lamps with 4FT LED tubes please enter quantities in multiples of 2.</t>
        </r>
      </text>
    </comment>
  </commentList>
</comments>
</file>

<file path=xl/sharedStrings.xml><?xml version="1.0" encoding="utf-8"?>
<sst xmlns="http://schemas.openxmlformats.org/spreadsheetml/2006/main" count="484" uniqueCount="261">
  <si>
    <t>Business Energy Solutions</t>
  </si>
  <si>
    <t>2024 Rebate Application</t>
  </si>
  <si>
    <t>Prescriptive Measures for Existing Facilities</t>
  </si>
  <si>
    <t>Lighting</t>
  </si>
  <si>
    <t>Submit application to:</t>
  </si>
  <si>
    <t>TEP Business Energy Solutions</t>
  </si>
  <si>
    <t>Tel: 1-866-473-8761</t>
  </si>
  <si>
    <t>tepbes@franklinenergy.com</t>
  </si>
  <si>
    <t>Application Process</t>
  </si>
  <si>
    <t>1. Submit a Pre-Notification Application.</t>
  </si>
  <si>
    <t>2. Install the qualified technology.</t>
  </si>
  <si>
    <t>3. Submit a complete, signed Final Application with all documentation.</t>
  </si>
  <si>
    <t>4. Receive incentive check within 6 weeks of Final Application approval.</t>
  </si>
  <si>
    <t>Last Modified: 1/1/2024</t>
  </si>
  <si>
    <t>TEP - Prescriptive Application</t>
  </si>
  <si>
    <t xml:space="preserve">Lighting Incentive Specifications &amp; Worksheet </t>
  </si>
  <si>
    <t>Data Range Names for Lighting Measures</t>
  </si>
  <si>
    <t>Project Name:</t>
  </si>
  <si>
    <t>TEP Account #:</t>
  </si>
  <si>
    <t>Measure</t>
  </si>
  <si>
    <t>Delamping_Interior</t>
  </si>
  <si>
    <t>LED_Tubes_Interior</t>
  </si>
  <si>
    <t>LED_Tubes_Exterior</t>
  </si>
  <si>
    <t>LED_Panel</t>
  </si>
  <si>
    <t>LED_Panel_Recessed_1x4</t>
  </si>
  <si>
    <t>LED_Panel_Recessed_2x4</t>
  </si>
  <si>
    <t>LED_Panel_Recessed_2x2</t>
  </si>
  <si>
    <t>LED_Panel_Surface_Suspended</t>
  </si>
  <si>
    <t>Exterior_HID_Fixtures</t>
  </si>
  <si>
    <t>Interior_HID_Fixtures</t>
  </si>
  <si>
    <t>Exterior_HID_Lamps</t>
  </si>
  <si>
    <t>Interior_HID_Lamps</t>
  </si>
  <si>
    <t>Exterior_LED_Reflector</t>
  </si>
  <si>
    <t>Interior_LED_Reflector</t>
  </si>
  <si>
    <t>Interior_LED_Standard</t>
  </si>
  <si>
    <t>Exterior_LED_Standard</t>
  </si>
  <si>
    <t>Controls_Measures</t>
  </si>
  <si>
    <t>Occupancy_Sensor</t>
  </si>
  <si>
    <t>Daylighting_Controls</t>
  </si>
  <si>
    <t>LED_Tubes</t>
  </si>
  <si>
    <t>_2FT_T8_to_LED_tubes</t>
  </si>
  <si>
    <t>_4FT_T8_to_LED_tubes</t>
  </si>
  <si>
    <t>_8FT_T8_to_LED_tubes</t>
  </si>
  <si>
    <t>_8FT_T8_to_2x_4FT_LED_tubes</t>
  </si>
  <si>
    <t>_3FT_T12_to_LED_tubes</t>
  </si>
  <si>
    <t>_4FT_T12_to_LED_tubes</t>
  </si>
  <si>
    <t>_8FT_T12_to_LED_tubes</t>
  </si>
  <si>
    <t>_8FT_T12_to_2x_4FT_LED_tubes</t>
  </si>
  <si>
    <t>_2FT_T5_to_LED_tubes</t>
  </si>
  <si>
    <t>_4FT_T5_to_LED_tubes</t>
  </si>
  <si>
    <t>Lighting Measure Incentives</t>
  </si>
  <si>
    <t>Delamp 2' T12 Less than 12' above ground</t>
  </si>
  <si>
    <t>&lt;3000</t>
  </si>
  <si>
    <t>&gt;=3000 to &lt;7500</t>
  </si>
  <si>
    <t>MH/HPS to LED Fixture &lt;50W</t>
  </si>
  <si>
    <t>MH/HPS to LED Lamp &lt;35W</t>
  </si>
  <si>
    <t>BR20</t>
  </si>
  <si>
    <t>Incandescent to Standard LED &lt;4.5W</t>
  </si>
  <si>
    <t>Incandescent to Standard LED &lt;3.5W</t>
  </si>
  <si>
    <t>Grocery</t>
  </si>
  <si>
    <t>LED Panel</t>
  </si>
  <si>
    <t>Exterior HID Fixtures (Metal Halide or High Pressure Sodium to LED)</t>
  </si>
  <si>
    <t>Delamp 2' T12 More than 12' above ground</t>
  </si>
  <si>
    <t>MH/HPS to LED Fixture &gt;=50W to &lt;150W</t>
  </si>
  <si>
    <t>MH/HPS to LED Fixture &gt;=150W to &lt;255W</t>
  </si>
  <si>
    <t>MH/HPS to LED Lamp &gt;=35W to &lt;100W</t>
  </si>
  <si>
    <t>BR30</t>
  </si>
  <si>
    <t>Incandescent to Standard LED &lt;7.6W</t>
  </si>
  <si>
    <t>Hotel/Motel: Common Areas</t>
  </si>
  <si>
    <t>Incentive</t>
  </si>
  <si>
    <t>Delamp 3' T12 Less than 12' above ground</t>
  </si>
  <si>
    <t>&gt;=7500</t>
  </si>
  <si>
    <t>MH/HPS to LED Fixture  &gt;=255W</t>
  </si>
  <si>
    <t>MH/HPS to LED Lamp &gt;=100W</t>
  </si>
  <si>
    <t>BR40</t>
  </si>
  <si>
    <t>Incandescent to Standard LED &lt;11.3W</t>
  </si>
  <si>
    <t>Incandescent to Standard LED &lt;7.5W</t>
  </si>
  <si>
    <t>Hotel/Motel: Guest Rooms</t>
  </si>
  <si>
    <t>LED Panel &lt;3000 Lumens</t>
  </si>
  <si>
    <t>$4.00 per fixture</t>
  </si>
  <si>
    <t>LED Outdoor Lights - HID Fixtures - &lt;50W</t>
  </si>
  <si>
    <t>$15.00 per fixture</t>
  </si>
  <si>
    <t>Delamp 3' T12 More than 12' above ground</t>
  </si>
  <si>
    <t>R20</t>
  </si>
  <si>
    <t>Incandescent to Standard LED &lt;14.8W</t>
  </si>
  <si>
    <t>Incandescent to Standard LED &lt;11.5W</t>
  </si>
  <si>
    <t>Medical: Inpatient</t>
  </si>
  <si>
    <t>LED Panel &gt;=3000 to &lt;7500 Lumens</t>
  </si>
  <si>
    <t>LED Outdoor Lights - HID Fixtures - &gt;=50W to &lt;150W</t>
  </si>
  <si>
    <t>$30.00 per fixture</t>
  </si>
  <si>
    <t>Delamp 4' T12 Less than 12' above ground</t>
  </si>
  <si>
    <t>R30</t>
  </si>
  <si>
    <t>Incandescent to Standard LED &gt;=14.8W</t>
  </si>
  <si>
    <t>Incandescent to Standard LED &lt;15W</t>
  </si>
  <si>
    <t>Medical: Outpatient</t>
  </si>
  <si>
    <t>LED Panel &gt;=7500 Lumens</t>
  </si>
  <si>
    <t>$35.00 per fixture</t>
  </si>
  <si>
    <t>LED Outdoor Lights - HID Fixtures - &gt;=150W to &lt;255W</t>
  </si>
  <si>
    <t>$110.00 per fixture</t>
  </si>
  <si>
    <t>Delamp 4' T12  More than 12' above ground</t>
  </si>
  <si>
    <t>R40</t>
  </si>
  <si>
    <t>Incandescent to Standard LED &gt;=15W</t>
  </si>
  <si>
    <t>Office</t>
  </si>
  <si>
    <t>LED Panel 2x2</t>
  </si>
  <si>
    <t>LED Outdoor Lights - HID Fixtures - &gt;=255W</t>
  </si>
  <si>
    <t>$215.00 per fixture</t>
  </si>
  <si>
    <t>Delamp 8' T12 Less than 12' above ground</t>
  </si>
  <si>
    <t>PAR20</t>
  </si>
  <si>
    <t>Industrial: 1 shift</t>
  </si>
  <si>
    <t>LED Reflector (Indoor &amp; Outdoor)</t>
  </si>
  <si>
    <t>Interior HID Fixtures (Metal Halide or High Pressure Sodium to LED)</t>
  </si>
  <si>
    <t>Delamp 8' T12 More than 12' above ground</t>
  </si>
  <si>
    <t>PAR30</t>
  </si>
  <si>
    <t>Industrial: 2 shifts</t>
  </si>
  <si>
    <t xml:space="preserve">Reflector - BR20 and R20 </t>
  </si>
  <si>
    <t>$2.50 per lamp</t>
  </si>
  <si>
    <t>LED Indoor Lights - HID Fixtures - &lt;50W</t>
  </si>
  <si>
    <t>Delamp 2' T8 Less than 12' above ground</t>
  </si>
  <si>
    <t>PAR38</t>
  </si>
  <si>
    <t>Industrial: 3 shifts</t>
  </si>
  <si>
    <t>Reflector - BR30, BR40, R30, R40</t>
  </si>
  <si>
    <t>$5.25 per lamp</t>
  </si>
  <si>
    <t>LED Indoor Lights - HID Fixtures - &gt;=150W to &lt;255W</t>
  </si>
  <si>
    <t>Delamp 2' T8 More than 12' above ground</t>
  </si>
  <si>
    <t>Restaurant</t>
  </si>
  <si>
    <t>Reflector - PAR20</t>
  </si>
  <si>
    <t>$6.00 per lamp</t>
  </si>
  <si>
    <t>LED Indoor Lights - HID Fixtures - &gt;=255W</t>
  </si>
  <si>
    <t>Delamp 3' T8 Less than 12' above ground</t>
  </si>
  <si>
    <t>Retail: Enclosed and Strip Malls</t>
  </si>
  <si>
    <t>Reflector - PAR30 and PAR38</t>
  </si>
  <si>
    <t>$8.50 per lamp</t>
  </si>
  <si>
    <t>HID Lamps (Indoor &amp; Outdoor)</t>
  </si>
  <si>
    <t>Delamp 3' T8 More than 12' above ground</t>
  </si>
  <si>
    <t>Retail: Non-Mall</t>
  </si>
  <si>
    <t>LED Tubes (Indoor &amp; Outdoor)</t>
  </si>
  <si>
    <t>LED Indoor Lights - HID Lamp - &lt;35W</t>
  </si>
  <si>
    <t>$7.50 per lamp</t>
  </si>
  <si>
    <t>Delamp 4' T8 Less than 12' above ground</t>
  </si>
  <si>
    <t>Warehouse and Storage</t>
  </si>
  <si>
    <t>T8 or T5 to LED Linear Tube - 2FT</t>
  </si>
  <si>
    <t>$3.75 per lamp</t>
  </si>
  <si>
    <t>LED Indoor Lights - HID Lamp - &gt;=35W to &lt;100W</t>
  </si>
  <si>
    <t>$60.00 per lamp</t>
  </si>
  <si>
    <t>Delamp 4' T8 More than 12' above ground</t>
  </si>
  <si>
    <t>Public Assembly</t>
  </si>
  <si>
    <t>T12 to LED Linear Tube - 3FT</t>
  </si>
  <si>
    <t>$6.50 per lamp</t>
  </si>
  <si>
    <t>LED Indoor Lights - HID Lamp - &gt;=100W</t>
  </si>
  <si>
    <t>$100.00 per lamp</t>
  </si>
  <si>
    <t>Delamp 8' T8 Less than 12' above ground</t>
  </si>
  <si>
    <t>Miscellaneous</t>
  </si>
  <si>
    <t>T12, T8, or T5 to LED Linear Tube - 4FT</t>
  </si>
  <si>
    <t>Miscellaneous Lighting</t>
  </si>
  <si>
    <t>Delamp 8' T8 More than 12' above ground</t>
  </si>
  <si>
    <t>Parking Garage</t>
  </si>
  <si>
    <t>College/University</t>
  </si>
  <si>
    <t>T12 or T8 to LED Linear Tube - 8FT</t>
  </si>
  <si>
    <t>$11.50 per lamp</t>
  </si>
  <si>
    <t>Interior Delamping</t>
  </si>
  <si>
    <t>$5.00 per lamp</t>
  </si>
  <si>
    <t>K-12 School</t>
  </si>
  <si>
    <t>LED Standard (Indoor &amp; Outdoor)</t>
  </si>
  <si>
    <t>Daylighting Controls</t>
  </si>
  <si>
    <t>$48.00 per controller</t>
  </si>
  <si>
    <t>LED Standard</t>
  </si>
  <si>
    <t>Occupancy Sensors</t>
  </si>
  <si>
    <t>$105.00 per sensor</t>
  </si>
  <si>
    <t>Important Notes:</t>
  </si>
  <si>
    <r>
      <t>1.</t>
    </r>
    <r>
      <rPr>
        <b/>
        <i/>
        <sz val="11"/>
        <color indexed="10"/>
        <rFont val="Arial"/>
        <family val="2"/>
      </rPr>
      <t xml:space="preserve"> A room-by-room survey must be provided for projects over 30 fixtures and all delamping projects.</t>
    </r>
  </si>
  <si>
    <t>2. All work shall be performed in accordance with all applicable professional standards and comply with all applicable federal, state, and local laws, ordinances,codes and regulations.</t>
  </si>
  <si>
    <t>Yellow Box: Click in box and select from drop down menu</t>
  </si>
  <si>
    <t>Green Box: requires a number to be entered</t>
  </si>
  <si>
    <t>White Box:  No entry required</t>
  </si>
  <si>
    <t>Room by Room Survey Required</t>
  </si>
  <si>
    <t>LED Tubes Incentive Calculator:</t>
  </si>
  <si>
    <t>*Click here for all measures except for LED Tubes and Sensors</t>
  </si>
  <si>
    <t>*Click here for Sensors</t>
  </si>
  <si>
    <t>*Top of Page</t>
  </si>
  <si>
    <t xml:space="preserve">Measure type </t>
  </si>
  <si>
    <t>New LED Wattage</t>
  </si>
  <si>
    <t>Old Lamp Wattage</t>
  </si>
  <si>
    <t>Quantity</t>
  </si>
  <si>
    <t>Incentive Amount</t>
  </si>
  <si>
    <t xml:space="preserve">Incentive </t>
  </si>
  <si>
    <t>Page 2 of 3</t>
  </si>
  <si>
    <t>Lighting Incentive Specifications &amp; Worksheet</t>
  </si>
  <si>
    <t>LED Panel Incentive Calculator:</t>
  </si>
  <si>
    <t>*Click here to go back to top of page</t>
  </si>
  <si>
    <t>Lumens</t>
  </si>
  <si>
    <t>New
Wattage</t>
  </si>
  <si>
    <t>Old Wattage</t>
  </si>
  <si>
    <r>
      <t xml:space="preserve">Lighting Measures Incentive Calculator: </t>
    </r>
    <r>
      <rPr>
        <b/>
        <sz val="14"/>
        <color indexed="10"/>
        <rFont val="Arial"/>
        <family val="2"/>
      </rPr>
      <t/>
    </r>
  </si>
  <si>
    <t>Measure Type</t>
  </si>
  <si>
    <t>Existing Min</t>
  </si>
  <si>
    <t>Existing Max</t>
  </si>
  <si>
    <t>https://www.youtube.com/watch?v=U3eWhRcTH0w</t>
  </si>
  <si>
    <t>You tube video with lesson on how to set up double vlookup formula for data validation</t>
  </si>
  <si>
    <t>Lookup Table for formula for Incentive D: Col New Fixture Wattage</t>
  </si>
  <si>
    <t>Description</t>
  </si>
  <si>
    <t>minimum</t>
  </si>
  <si>
    <t>maximum</t>
  </si>
  <si>
    <t>LED &lt;= 50 Watts</t>
  </si>
  <si>
    <t>LED &gt; 50 Watts and &lt;=90 Watts</t>
  </si>
  <si>
    <t>LED &gt; 90 Watts and &lt;=150 Watts</t>
  </si>
  <si>
    <t>LED &gt; 150 Watts</t>
  </si>
  <si>
    <t>Conditional Formatting formula</t>
  </si>
  <si>
    <t>Reminder Flag to include Room by Room</t>
  </si>
  <si>
    <t>=SUM($K$29:$L$41)+SUM($L$64:$L$72)+SUM($L$75:$L$81)+SUM($B$85:$B$97)&gt;=30</t>
  </si>
  <si>
    <t>Validation  Formulas</t>
  </si>
  <si>
    <t>=indirect(if(or(a19="Pulse_Start_Metal_Halide",a19="HID_to_T8_or_T5"),concatenate(a19,"_",c19),a19))</t>
  </si>
  <si>
    <t>Incentive C: Col Old Lamp Wattage</t>
  </si>
  <si>
    <t>=if(right(c66,11)="&gt; 100 Watts",f66&gt;100,f66&lt;=100)</t>
  </si>
  <si>
    <t>Incentive C: Col New Lamp Wattage</t>
  </si>
  <si>
    <t>=J66&lt;=.4*f66</t>
  </si>
  <si>
    <t>Incentive D: Col New Fixture Wattage</t>
  </si>
  <si>
    <t>=AND(F77&gt;VLOOKUP(C77,$U$66:$W$69,2,0),F77&lt;=VLOOKUP(C77,$U$66:$W$69,3,0))</t>
  </si>
  <si>
    <t>Daylight and Occupancy Sensors Incentive Calculator:</t>
  </si>
  <si>
    <t>Sensor Type or Area Usage Type</t>
  </si>
  <si>
    <t>Sensor Quantity</t>
  </si>
  <si>
    <t>Connected Watts</t>
  </si>
  <si>
    <t>Project Completion Date</t>
  </si>
  <si>
    <t xml:space="preserve">Lighting Total  </t>
  </si>
  <si>
    <t>Rebates cannot exceed 75% of the incremental measure cost.</t>
  </si>
  <si>
    <t>Page 3 of 3</t>
  </si>
  <si>
    <t>Measure Specifications</t>
  </si>
  <si>
    <r>
      <rPr>
        <b/>
        <sz val="10"/>
        <rFont val="Arial"/>
        <family val="2"/>
      </rPr>
      <t>Interior Delamping</t>
    </r>
    <r>
      <rPr>
        <sz val="10"/>
        <rFont val="Arial"/>
        <family val="2"/>
      </rPr>
      <t xml:space="preserve">
Delamping is the permanent removal of existing fluorescent lamps. Unused lamps, lamp holders, and ballasts must be permanently removed from the fixture to claim the delamping credit. This measure is applicable when retrofitting T12 to T8 or simply delamping a T8 fixture. It is not available for delamping a T12 fixture. Delamping incentives are only valid for interior fixtures. A Pre-Notification Application and pre-inspection are required for delamping projects.</t>
    </r>
  </si>
  <si>
    <r>
      <rPr>
        <b/>
        <sz val="10"/>
        <rFont val="Arial"/>
        <family val="2"/>
      </rPr>
      <t xml:space="preserve">Daylighting Controls
</t>
    </r>
    <r>
      <rPr>
        <sz val="10"/>
        <rFont val="Arial"/>
        <family val="2"/>
      </rPr>
      <t xml:space="preserve">Eligible controls shall consist of a photosensor that controls on/off, stepped, or continuous dimming ballasts.  The on/off controller should turn off artificial lighting when the interior illuminance meets the desired indoor lighting level. The stepped controller generally dims the artificial lighting 50% when the interior illuminance levels reach 50% (example for a 2-step controller) of the desired lighting levels. Continuous or dimming controllers dim artificial lighting proportional to the available ambient light. All types of daylight sensor controls are required to be commissioned in order to ensure proper sensor calibration and energy savings.  Systems that allow on/off overrides are not eligible.  A manufacturer's specification sheet must accompany the application. </t>
    </r>
  </si>
  <si>
    <r>
      <rPr>
        <b/>
        <sz val="10"/>
        <color rgb="FF000000"/>
        <rFont val="Arial"/>
        <family val="2"/>
      </rPr>
      <t>Exterior</t>
    </r>
    <r>
      <rPr>
        <sz val="10"/>
        <color rgb="FF000000"/>
        <rFont val="Arial"/>
        <family val="2"/>
      </rPr>
      <t xml:space="preserve"> </t>
    </r>
    <r>
      <rPr>
        <b/>
        <sz val="10"/>
        <color rgb="FF000000"/>
        <rFont val="Arial"/>
        <family val="2"/>
      </rPr>
      <t xml:space="preserve">HID to LED Fixture
</t>
    </r>
    <r>
      <rPr>
        <sz val="10"/>
        <color rgb="FF000000"/>
        <rFont val="Arial"/>
        <family val="2"/>
      </rPr>
      <t>This measure consists of replacing existing metal halide (MH) and high pressure sodium (HPS) fixtures with new fixtures with at least two high output T8 or T5 lamps along with high output electronic ballasts. Allowed combinations for existing MH/HPS fixtures are:
o 150 watts to 249 watts - replaced with either 2-lamp 4-foot linear fixtures or 4-lamp 2-foot linear fixtures.
o 250 watts to 399 watts should be replaced with 3-lamp linear fixtures.
o 400 watts to 749 watts should be replaced with 4-lamp T5HO or 6-lamp T8HO linear fixtures.
o 750 watts to 999 watts should be replaced with 6-lamp T5HO or two (2) 6-lamp T8HO linear fixtures.
o 1,000 watts or more should be replaced with two (2) 4-lamp T5HO linear fixtures.
All fixtures must have a reflector with a minimum of 90% reflectivity.  The new lamps must have a color rendering index (CRI) of ≥ 80.  The electronic ballasts must be high frequency (≥20 kHz), UL listed and warranted against defects for 5 years.  Ballasts must have a power factor (PF) of ≥0.90.  Ballasts for 4-foot lamps must have a total harmonic distortion (THD) of ≤20% at full light output.  Low Pressure Sodium (LPS) lamps are not eligible to be replaced under this prescriptive incentive.</t>
    </r>
  </si>
  <si>
    <r>
      <t xml:space="preserve">LED Panel
</t>
    </r>
    <r>
      <rPr>
        <sz val="10"/>
        <color rgb="FF000000"/>
        <rFont val="Arial"/>
        <family val="2"/>
      </rPr>
      <t xml:space="preserve">T 
</t>
    </r>
  </si>
  <si>
    <r>
      <rPr>
        <b/>
        <sz val="10"/>
        <color rgb="FF000000"/>
        <rFont val="Arial"/>
        <family val="2"/>
      </rPr>
      <t xml:space="preserve">LED Lighting
</t>
    </r>
    <r>
      <rPr>
        <sz val="10"/>
        <color rgb="FF000000"/>
        <rFont val="Arial"/>
        <family val="2"/>
      </rPr>
      <t xml:space="preserve">LED screw-in lamps must replace incandescent or halogen lamps on a one-for-one basis.  Reflector lamps must be R, BR or PAR series. It is expected that a wattage reduction of 50% for screw-in LED lamps be achieved to obtain a rebate.  Linear LED lamps may replace existing 2ft, 3ft, 4ft or 8ft T12 or T8 lamps. It is expected that a wattage reduction of 35% for linear LED lamps be achieved to obtain a rebate. Metal halide and high pressure sodium fixtures may be retrofitted with appropriate LED lamps or replaced with an appropriate LED fixture. It is expected that a wattage reduction of 50% for LED fixtures be achieved to receive a rebate.  All LED lamps, linear tubes or fixtures must be either listed as a qualified product with DesignLights Consortium or Energy Star certified.
</t>
    </r>
  </si>
  <si>
    <t>https://www.designlights.org/search/</t>
  </si>
  <si>
    <t>https://www.energystar.gov/productfinder/product/certified-light-bulbs</t>
  </si>
  <si>
    <t>https://www.energystar.gov/productfinder/product/certified-light-fixtures</t>
  </si>
  <si>
    <r>
      <rPr>
        <b/>
        <sz val="10"/>
        <rFont val="Arial"/>
        <family val="2"/>
      </rPr>
      <t xml:space="preserve">Occupancy Sensors (Wall Box and Ceiling Mount)
</t>
    </r>
    <r>
      <rPr>
        <sz val="10"/>
        <rFont val="Arial"/>
        <family val="2"/>
      </rPr>
      <t>Only passive infrared and/or ultrasonic detectors are eligible. Wall box and wall-, ceiling-, or fixture- mounted sensors must be hardwired to control interior lighting fixtures.</t>
    </r>
  </si>
  <si>
    <t>Look up Table</t>
  </si>
  <si>
    <t>New Min</t>
  </si>
  <si>
    <t>New Max</t>
  </si>
  <si>
    <t>Lumens Min</t>
  </si>
  <si>
    <t>Lumens Max</t>
  </si>
  <si>
    <t>per fixture</t>
  </si>
  <si>
    <t>Delamping_InteriorDelamp 2' T12 Less than 12' above ground</t>
  </si>
  <si>
    <t>per lamp</t>
  </si>
  <si>
    <t>Delamping_InteriorDelamp 2' T12 More than 12' above ground</t>
  </si>
  <si>
    <t>Delamping_InteriorDelamp 3' T12 Less than 12' above ground</t>
  </si>
  <si>
    <t>Delamping_InteriorDelamp 3' T12 More than 12' above ground</t>
  </si>
  <si>
    <t>Delamping_InteriorDelamp 4' T12 Less than 12' above ground</t>
  </si>
  <si>
    <t>Delamping_InteriorDelamp 4' T12  More than 12' above ground</t>
  </si>
  <si>
    <t>Delamping_InteriorDelamp 8' T12 Less than 12' above ground</t>
  </si>
  <si>
    <t>Delamping_InteriorDelamp 8' T12 More than 12' above ground</t>
  </si>
  <si>
    <t>Delamping_InteriorDelamp 2' T8 Less than 12' above ground</t>
  </si>
  <si>
    <t>Delamping_InteriorDelamp 2' T8 More than 12' above ground</t>
  </si>
  <si>
    <t>Delamping_InteriorDelamp 3' T8 Less than 12' above ground</t>
  </si>
  <si>
    <t>Delamping_InteriorDelamp 3' T8 More than 12' above ground</t>
  </si>
  <si>
    <t>Delamping_InteriorDelamp 4' T8 Less than 12' above ground</t>
  </si>
  <si>
    <t>Delamping_InteriorDelamp 4' T8 More than 12' above ground</t>
  </si>
  <si>
    <t>Delamping_InteriorDelamp 8' T8 Less than 12' above ground</t>
  </si>
  <si>
    <t>Delamping_InteriorDelamp 8' T8 More than 12' above ground</t>
  </si>
  <si>
    <t>per controller</t>
  </si>
  <si>
    <t>per sensor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</si>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</sst>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8" formatCode="&quot;$&quot;#,##0.00_);[Red]\(&quot;$&quot;#,##0.00\)"/>
    <numFmt numFmtId="44" formatCode="_(&quot;$&quot;* #,##0.00_);_(&quot;$&quot;* \(#,##0.00\);_(&quot;$&quot;* &quot;-&quot;??_);_(@_)"/>
    <numFmt numFmtId="164" formatCode="0.0"/>
    <numFmt numFmtId="165" formatCode="&quot;$&quot;#,##0.00"/>
    <numFmt numFmtId="166" formatCode="[$-409]mmmm\ d\,\ yyyy;@"/>
  </numFmts>
  <fonts count="47" x14ac:knownFonts="1">
    <font>
      <sz val="10"/>
      <name val="Arial"/>
    </font>
    <font>
      <b/>
      <sz val="10"/>
      <name val="Arial"/>
      <family val="2"/>
    </font>
    <font>
      <sz val="10"/>
      <name val="Arial"/>
      <family val="2"/>
    </font>
    <font>
      <b/>
      <sz val="22"/>
      <name val="Arial"/>
      <family val="2"/>
    </font>
    <font>
      <sz val="11.5"/>
      <name val="Arial"/>
      <family val="2"/>
    </font>
    <font>
      <sz val="11.5"/>
      <color indexed="8"/>
      <name val="Arial"/>
      <family val="2"/>
    </font>
    <font>
      <b/>
      <sz val="12"/>
      <name val="Arial"/>
      <family val="2"/>
    </font>
    <font>
      <sz val="10"/>
      <color indexed="8"/>
      <name val="Arial"/>
      <family val="2"/>
    </font>
    <font>
      <b/>
      <sz val="14"/>
      <name val="Arial"/>
      <family val="2"/>
    </font>
    <font>
      <sz val="9"/>
      <name val="Arial"/>
      <family val="2"/>
    </font>
    <font>
      <i/>
      <sz val="9"/>
      <name val="Arial"/>
      <family val="2"/>
    </font>
    <font>
      <b/>
      <sz val="10"/>
      <color indexed="8"/>
      <name val="Arial"/>
      <family val="2"/>
    </font>
    <font>
      <sz val="8"/>
      <name val="Arial"/>
      <family val="2"/>
    </font>
    <font>
      <b/>
      <sz val="24"/>
      <name val="Arial"/>
      <family val="2"/>
    </font>
    <font>
      <sz val="8"/>
      <name val="Helv"/>
    </font>
    <font>
      <u/>
      <sz val="22"/>
      <name val="Arial"/>
      <family val="2"/>
    </font>
    <font>
      <b/>
      <sz val="11"/>
      <name val="Calibri"/>
      <family val="2"/>
    </font>
    <font>
      <b/>
      <sz val="26"/>
      <name val="Arial"/>
      <family val="2"/>
    </font>
    <font>
      <b/>
      <sz val="18"/>
      <name val="Arial"/>
      <family val="2"/>
    </font>
    <font>
      <u/>
      <sz val="18"/>
      <name val="Arial"/>
      <family val="2"/>
    </font>
    <font>
      <b/>
      <i/>
      <sz val="12"/>
      <name val="Arial"/>
      <family val="2"/>
    </font>
    <font>
      <sz val="11"/>
      <name val="Arial"/>
      <family val="2"/>
    </font>
    <font>
      <b/>
      <sz val="16"/>
      <name val="Arial"/>
      <family val="2"/>
    </font>
    <font>
      <i/>
      <sz val="10"/>
      <name val="Arial"/>
      <family val="2"/>
    </font>
    <font>
      <i/>
      <sz val="11"/>
      <name val="Arial"/>
      <family val="2"/>
    </font>
    <font>
      <b/>
      <sz val="9.8000000000000007"/>
      <name val="Arial"/>
      <family val="2"/>
    </font>
    <font>
      <b/>
      <i/>
      <sz val="11"/>
      <name val="Arial"/>
      <family val="2"/>
    </font>
    <font>
      <b/>
      <i/>
      <sz val="11"/>
      <color indexed="10"/>
      <name val="Arial"/>
      <family val="2"/>
    </font>
    <font>
      <b/>
      <sz val="14"/>
      <color indexed="10"/>
      <name val="Arial"/>
      <family val="2"/>
    </font>
    <font>
      <sz val="9"/>
      <color indexed="81"/>
      <name val="Tahoma"/>
      <family val="2"/>
    </font>
    <font>
      <sz val="10"/>
      <name val="Arial"/>
      <family val="2"/>
    </font>
    <font>
      <b/>
      <sz val="20"/>
      <name val="Arial"/>
      <family val="2"/>
    </font>
    <font>
      <sz val="24"/>
      <name val="Arial"/>
      <family val="2"/>
    </font>
    <font>
      <u/>
      <sz val="10"/>
      <color theme="10"/>
      <name val="Arial"/>
      <family val="2"/>
    </font>
    <font>
      <sz val="10"/>
      <color rgb="FF00B050"/>
      <name val="Arial"/>
      <family val="2"/>
    </font>
    <font>
      <b/>
      <sz val="10"/>
      <color rgb="FF00B050"/>
      <name val="Arial"/>
      <family val="2"/>
    </font>
    <font>
      <sz val="10"/>
      <color rgb="FFFF0000"/>
      <name val="Arial"/>
      <family val="2"/>
    </font>
    <font>
      <sz val="8"/>
      <color rgb="FF00B050"/>
      <name val="Helv"/>
    </font>
    <font>
      <b/>
      <sz val="14"/>
      <color theme="1"/>
      <name val="Arial"/>
      <family val="2"/>
    </font>
    <font>
      <b/>
      <sz val="14"/>
      <color theme="0"/>
      <name val="Arial"/>
      <family val="2"/>
    </font>
    <font>
      <sz val="18"/>
      <color rgb="FF0000FF"/>
      <name val="Arial"/>
      <family val="2"/>
    </font>
    <font>
      <u/>
      <sz val="12"/>
      <color theme="10"/>
      <name val="Arial"/>
      <family val="2"/>
    </font>
    <font>
      <b/>
      <i/>
      <sz val="14"/>
      <color theme="0"/>
      <name val="Arial"/>
      <family val="2"/>
    </font>
    <font>
      <b/>
      <u/>
      <sz val="10"/>
      <color rgb="FF0000FF"/>
      <name val="Arial"/>
      <family val="2"/>
    </font>
    <font>
      <b/>
      <sz val="10"/>
      <color rgb="FF000000"/>
      <name val="Arial"/>
      <family val="2"/>
    </font>
    <font>
      <sz val="10"/>
      <color rgb="FF000000"/>
      <name val="Arial"/>
      <family val="2"/>
    </font>
    <font>
      <sz val="10"/>
      <color rgb="FFFF66FF"/>
      <name val="Arial"/>
      <family val="2"/>
    </font>
  </fonts>
  <fills count="1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theme="0"/>
        <bgColor indexed="64"/>
      </patternFill>
    </fill>
    <fill>
      <patternFill patternType="solid">
        <fgColor rgb="FFC0C0C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BDDE3"/>
        <bgColor indexed="64"/>
      </patternFill>
    </fill>
    <fill>
      <patternFill patternType="solid">
        <fgColor rgb="FF99CCFF"/>
        <bgColor indexed="64"/>
      </patternFill>
    </fill>
    <fill>
      <patternFill patternType="solid">
        <fgColor rgb="FFFFFFCC"/>
        <bgColor indexed="64"/>
      </patternFill>
    </fill>
    <fill>
      <patternFill patternType="solid">
        <fgColor rgb="FFEBF1DE"/>
        <bgColor indexed="64"/>
      </patternFill>
    </fill>
    <fill>
      <patternFill patternType="solid">
        <fgColor rgb="FF0070C0"/>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s>
  <cellStyleXfs count="4">
    <xf numFmtId="0" fontId="0" fillId="0" borderId="0">
      <alignment horizontal="left"/>
    </xf>
    <xf numFmtId="44" fontId="30" fillId="0" borderId="0" applyFont="0" applyFill="0" applyBorder="0" applyAlignment="0" applyProtection="0"/>
    <xf numFmtId="0" fontId="33" fillId="0" borderId="0" applyNumberFormat="0" applyFill="0" applyBorder="0" applyAlignment="0" applyProtection="0">
      <alignment horizontal="left"/>
    </xf>
    <xf numFmtId="0" fontId="2" fillId="0" borderId="0">
      <alignment horizontal="left"/>
    </xf>
  </cellStyleXfs>
  <cellXfs count="257">
    <xf numFmtId="0" fontId="0" fillId="0" borderId="0" xfId="0">
      <alignment horizontal="left"/>
    </xf>
    <xf numFmtId="0" fontId="5" fillId="5" borderId="0" xfId="0" applyFont="1" applyFill="1" applyAlignment="1" applyProtection="1">
      <alignment vertical="center" wrapText="1"/>
      <protection hidden="1"/>
    </xf>
    <xf numFmtId="8" fontId="5" fillId="5" borderId="0" xfId="0" applyNumberFormat="1" applyFont="1" applyFill="1" applyAlignment="1" applyProtection="1">
      <alignment horizontal="center" vertical="center" wrapText="1"/>
      <protection hidden="1"/>
    </xf>
    <xf numFmtId="0" fontId="6" fillId="5" borderId="0" xfId="0" applyFont="1" applyFill="1" applyAlignment="1" applyProtection="1">
      <alignment horizontal="right" vertical="center"/>
      <protection hidden="1"/>
    </xf>
    <xf numFmtId="0" fontId="6" fillId="5" borderId="0" xfId="0" applyFont="1" applyFill="1" applyAlignment="1" applyProtection="1">
      <alignment vertical="center"/>
      <protection hidden="1"/>
    </xf>
    <xf numFmtId="0" fontId="2" fillId="2" borderId="0" xfId="3" applyFill="1">
      <alignment horizontal="left"/>
    </xf>
    <xf numFmtId="0" fontId="2" fillId="3" borderId="0" xfId="3" applyFill="1">
      <alignment horizontal="left"/>
    </xf>
    <xf numFmtId="0" fontId="16" fillId="3" borderId="0" xfId="3" applyFont="1" applyFill="1" applyAlignment="1">
      <alignment horizontal="left" vertical="center"/>
    </xf>
    <xf numFmtId="0" fontId="2" fillId="2" borderId="0" xfId="3" applyFill="1" applyAlignment="1">
      <alignment vertical="top" wrapText="1"/>
    </xf>
    <xf numFmtId="0" fontId="1" fillId="2" borderId="0" xfId="3" applyFont="1" applyFill="1" applyAlignment="1">
      <alignment horizontal="left" vertical="top"/>
    </xf>
    <xf numFmtId="0" fontId="2" fillId="2" borderId="0" xfId="3" applyFill="1" applyAlignment="1">
      <alignment horizontal="left" vertical="top"/>
    </xf>
    <xf numFmtId="0" fontId="2" fillId="2" borderId="0" xfId="3" applyFill="1" applyProtection="1">
      <alignment horizontal="left"/>
      <protection hidden="1"/>
    </xf>
    <xf numFmtId="0" fontId="2" fillId="2" borderId="0" xfId="3" applyFill="1" applyAlignment="1" applyProtection="1">
      <protection hidden="1"/>
    </xf>
    <xf numFmtId="0" fontId="20" fillId="2" borderId="0" xfId="3" applyFont="1" applyFill="1" applyAlignment="1" applyProtection="1">
      <alignment horizontal="right"/>
      <protection hidden="1"/>
    </xf>
    <xf numFmtId="0" fontId="6" fillId="4" borderId="0" xfId="3" applyFont="1" applyFill="1" applyAlignment="1">
      <alignment horizontal="left" vertical="center" readingOrder="1"/>
    </xf>
    <xf numFmtId="0" fontId="2" fillId="4" borderId="0" xfId="3" applyFill="1" applyProtection="1">
      <alignment horizontal="left"/>
      <protection hidden="1"/>
    </xf>
    <xf numFmtId="0" fontId="21" fillId="4" borderId="0" xfId="3" applyFont="1" applyFill="1" applyAlignment="1">
      <alignment horizontal="left" vertical="center" readingOrder="1"/>
    </xf>
    <xf numFmtId="0" fontId="4"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2" fillId="0" borderId="0" xfId="0" applyFont="1">
      <alignment horizontal="left"/>
    </xf>
    <xf numFmtId="0" fontId="2" fillId="0" borderId="0" xfId="0" applyFont="1" applyAlignment="1">
      <alignment horizontal="left" vertical="center"/>
    </xf>
    <xf numFmtId="0" fontId="2" fillId="0" borderId="0" xfId="0" applyFont="1" applyProtection="1">
      <alignment horizontal="left"/>
      <protection hidden="1"/>
    </xf>
    <xf numFmtId="0" fontId="6" fillId="0" borderId="0" xfId="0" applyFont="1" applyAlignment="1">
      <alignment horizontal="center"/>
    </xf>
    <xf numFmtId="0" fontId="2" fillId="0" borderId="0" xfId="0" quotePrefix="1" applyFont="1" applyAlignment="1">
      <alignment vertical="center"/>
    </xf>
    <xf numFmtId="0" fontId="1" fillId="0" borderId="0" xfId="0" applyFont="1" applyAlignment="1">
      <alignment vertical="center"/>
    </xf>
    <xf numFmtId="0" fontId="14" fillId="0" borderId="0" xfId="0" applyFont="1">
      <alignment horizontal="left"/>
    </xf>
    <xf numFmtId="1" fontId="14" fillId="0" borderId="0" xfId="0" applyNumberFormat="1" applyFont="1" applyAlignment="1">
      <alignment horizontal="center"/>
    </xf>
    <xf numFmtId="0" fontId="12" fillId="0" borderId="0" xfId="0" applyFont="1">
      <alignment horizontal="left"/>
    </xf>
    <xf numFmtId="0" fontId="12" fillId="0" borderId="0" xfId="0" applyFont="1" applyAlignment="1"/>
    <xf numFmtId="0" fontId="2" fillId="0" borderId="0" xfId="0" applyFont="1" applyAlignment="1" applyProtection="1">
      <alignment vertical="center" wrapText="1"/>
      <protection locked="0"/>
    </xf>
    <xf numFmtId="0" fontId="6" fillId="0" borderId="0" xfId="0" applyFont="1" applyAlignment="1" applyProtection="1">
      <protection hidden="1"/>
    </xf>
    <xf numFmtId="0" fontId="2" fillId="0" borderId="0" xfId="0" quotePrefix="1" applyFont="1" applyProtection="1">
      <alignment horizontal="left"/>
      <protection hidden="1"/>
    </xf>
    <xf numFmtId="0" fontId="2" fillId="0" borderId="0" xfId="0" applyFont="1" applyProtection="1">
      <alignment horizontal="left"/>
      <protection locked="0" hidden="1"/>
    </xf>
    <xf numFmtId="0" fontId="8" fillId="0" borderId="0" xfId="0" applyFont="1">
      <alignment horizontal="left"/>
    </xf>
    <xf numFmtId="0" fontId="7" fillId="0" borderId="0" xfId="0" applyFont="1" applyAlignment="1">
      <alignment vertical="center"/>
    </xf>
    <xf numFmtId="0" fontId="2" fillId="0" borderId="0" xfId="0" applyFont="1" applyAlignment="1" applyProtection="1">
      <alignment vertical="center" wrapText="1"/>
      <protection locked="0" hidden="1"/>
    </xf>
    <xf numFmtId="0" fontId="2" fillId="0" borderId="1" xfId="0" applyFont="1" applyBorder="1" applyAlignment="1">
      <alignment horizontal="center" vertical="center"/>
    </xf>
    <xf numFmtId="0" fontId="2" fillId="0" borderId="0" xfId="0" applyFont="1" applyAlignment="1" applyProtection="1">
      <protection hidden="1"/>
    </xf>
    <xf numFmtId="0" fontId="1" fillId="7" borderId="0" xfId="0" applyFont="1" applyFill="1" applyAlignment="1">
      <alignment vertical="center"/>
    </xf>
    <xf numFmtId="0" fontId="2" fillId="5" borderId="0" xfId="0" applyFont="1" applyFill="1" applyAlignment="1">
      <alignment horizontal="left" vertical="center"/>
    </xf>
    <xf numFmtId="0" fontId="1" fillId="0" borderId="0" xfId="0" applyFont="1">
      <alignment horizontal="left"/>
    </xf>
    <xf numFmtId="0" fontId="1" fillId="0" borderId="0" xfId="0" applyFont="1" applyAlignment="1">
      <alignment horizontal="left" wrapText="1"/>
    </xf>
    <xf numFmtId="0" fontId="10" fillId="5" borderId="0" xfId="0" applyFont="1" applyFill="1" applyAlignment="1" applyProtection="1">
      <alignment vertical="top" wrapText="1"/>
      <protection hidden="1"/>
    </xf>
    <xf numFmtId="0" fontId="1" fillId="0" borderId="0" xfId="0" applyFont="1" applyAlignment="1" applyProtection="1">
      <alignment horizontal="left" vertical="center"/>
      <protection hidden="1"/>
    </xf>
    <xf numFmtId="0" fontId="34" fillId="0" borderId="0" xfId="0" applyFont="1" applyAlignment="1">
      <alignment vertical="center"/>
    </xf>
    <xf numFmtId="0" fontId="34" fillId="0" borderId="0" xfId="0" applyFont="1">
      <alignment horizontal="left"/>
    </xf>
    <xf numFmtId="0" fontId="33" fillId="0" borderId="0" xfId="2" applyFill="1" applyBorder="1" applyAlignment="1" applyProtection="1">
      <alignment vertical="center"/>
    </xf>
    <xf numFmtId="0" fontId="2" fillId="0" borderId="1" xfId="0" applyFont="1" applyBorder="1" applyProtection="1">
      <alignment horizontal="left"/>
      <protection hidden="1"/>
    </xf>
    <xf numFmtId="0" fontId="2" fillId="0" borderId="1" xfId="0" applyFont="1" applyBorder="1" applyAlignment="1">
      <alignment horizontal="center"/>
    </xf>
    <xf numFmtId="0" fontId="35" fillId="8" borderId="0" xfId="0" applyFont="1" applyFill="1" applyAlignment="1">
      <alignment vertical="center"/>
    </xf>
    <xf numFmtId="0" fontId="35" fillId="8" borderId="0" xfId="0" applyFont="1" applyFill="1">
      <alignment horizontal="left"/>
    </xf>
    <xf numFmtId="0" fontId="2" fillId="5" borderId="2" xfId="0" applyFont="1" applyFill="1" applyBorder="1" applyAlignment="1">
      <alignment horizontal="left" vertical="center"/>
    </xf>
    <xf numFmtId="0" fontId="34" fillId="8" borderId="0" xfId="0" applyFont="1" applyFill="1" applyAlignment="1">
      <alignment vertical="center"/>
    </xf>
    <xf numFmtId="0" fontId="36" fillId="9" borderId="0" xfId="0" applyFont="1" applyFill="1" applyProtection="1">
      <alignment horizontal="left"/>
      <protection locked="0" hidden="1"/>
    </xf>
    <xf numFmtId="0" fontId="36" fillId="9" borderId="0" xfId="0" quotePrefix="1" applyFont="1" applyFill="1" applyAlignment="1" applyProtection="1">
      <alignment horizontal="left" vertical="center"/>
      <protection locked="0" hidden="1"/>
    </xf>
    <xf numFmtId="0" fontId="37" fillId="0" borderId="0" xfId="0" applyFont="1">
      <alignment horizontal="left"/>
    </xf>
    <xf numFmtId="1" fontId="37" fillId="0" borderId="0" xfId="0" applyNumberFormat="1" applyFont="1" applyAlignment="1">
      <alignment horizontal="center"/>
    </xf>
    <xf numFmtId="0" fontId="12" fillId="0" borderId="0" xfId="0" applyFont="1" applyAlignment="1">
      <alignment vertical="center"/>
    </xf>
    <xf numFmtId="0" fontId="2" fillId="7" borderId="0" xfId="0" applyFont="1" applyFill="1">
      <alignment horizontal="left"/>
    </xf>
    <xf numFmtId="164" fontId="38" fillId="10" borderId="4" xfId="0" applyNumberFormat="1" applyFont="1" applyFill="1" applyBorder="1" applyAlignment="1">
      <alignment vertical="center"/>
    </xf>
    <xf numFmtId="0" fontId="7" fillId="11" borderId="5" xfId="0" applyFont="1" applyFill="1" applyBorder="1" applyAlignment="1" applyProtection="1">
      <alignment vertical="center"/>
      <protection locked="0"/>
    </xf>
    <xf numFmtId="0" fontId="1" fillId="5" borderId="2" xfId="0" applyFont="1" applyFill="1" applyBorder="1" applyAlignment="1"/>
    <xf numFmtId="0" fontId="1" fillId="6" borderId="7" xfId="0" applyFont="1" applyFill="1" applyBorder="1" applyAlignment="1" applyProtection="1">
      <alignment vertical="center" wrapText="1"/>
      <protection hidden="1"/>
    </xf>
    <xf numFmtId="0" fontId="4" fillId="0" borderId="0" xfId="3" quotePrefix="1" applyFont="1" applyAlignment="1">
      <alignment vertical="center"/>
    </xf>
    <xf numFmtId="0" fontId="1" fillId="5" borderId="2" xfId="0" applyFont="1" applyFill="1" applyBorder="1" applyAlignment="1">
      <alignment vertical="center"/>
    </xf>
    <xf numFmtId="0" fontId="1" fillId="5" borderId="2" xfId="0" applyFont="1" applyFill="1" applyBorder="1" applyAlignment="1">
      <alignment horizontal="left" vertical="center"/>
    </xf>
    <xf numFmtId="0" fontId="2" fillId="5" borderId="2" xfId="0" applyFont="1" applyFill="1" applyBorder="1" applyAlignment="1">
      <alignment vertical="center"/>
    </xf>
    <xf numFmtId="0" fontId="11" fillId="6" borderId="8" xfId="0" applyFont="1" applyFill="1" applyBorder="1" applyAlignment="1">
      <alignment horizontal="center" vertical="center" wrapText="1"/>
    </xf>
    <xf numFmtId="0" fontId="11" fillId="6" borderId="3" xfId="0" applyFont="1" applyFill="1" applyBorder="1" applyAlignment="1">
      <alignment horizontal="center" vertical="center" wrapText="1"/>
    </xf>
    <xf numFmtId="166" fontId="5" fillId="5" borderId="0" xfId="0" applyNumberFormat="1" applyFont="1" applyFill="1" applyAlignment="1" applyProtection="1">
      <alignment horizontal="center" vertical="center"/>
      <protection hidden="1"/>
    </xf>
    <xf numFmtId="166" fontId="5" fillId="5" borderId="9" xfId="0" applyNumberFormat="1" applyFont="1" applyFill="1" applyBorder="1" applyAlignment="1" applyProtection="1">
      <alignment horizontal="center" vertical="center"/>
      <protection hidden="1"/>
    </xf>
    <xf numFmtId="0" fontId="2" fillId="5" borderId="0" xfId="0" applyFont="1" applyFill="1" applyProtection="1">
      <alignment horizontal="left"/>
      <protection hidden="1"/>
    </xf>
    <xf numFmtId="0" fontId="7" fillId="5" borderId="0" xfId="0" applyFont="1" applyFill="1" applyAlignment="1" applyProtection="1">
      <alignment vertical="center"/>
      <protection hidden="1"/>
    </xf>
    <xf numFmtId="3" fontId="9" fillId="5" borderId="0" xfId="0" applyNumberFormat="1" applyFont="1" applyFill="1" applyAlignment="1" applyProtection="1">
      <alignment vertical="center"/>
      <protection hidden="1"/>
    </xf>
    <xf numFmtId="164" fontId="38" fillId="10" borderId="4" xfId="0" applyNumberFormat="1" applyFont="1" applyFill="1" applyBorder="1" applyAlignment="1" applyProtection="1">
      <alignment vertical="center"/>
      <protection hidden="1"/>
    </xf>
    <xf numFmtId="0" fontId="2" fillId="0" borderId="0" xfId="0" applyFont="1" applyAlignment="1"/>
    <xf numFmtId="0" fontId="2" fillId="5" borderId="0" xfId="0" applyFont="1" applyFill="1" applyAlignment="1">
      <alignment horizontal="left" vertical="top" wrapText="1"/>
    </xf>
    <xf numFmtId="0" fontId="9" fillId="5" borderId="0" xfId="0" applyFont="1" applyFill="1" applyAlignment="1">
      <alignment horizontal="left" vertical="top" wrapText="1"/>
    </xf>
    <xf numFmtId="0" fontId="1" fillId="6" borderId="10"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locked="0"/>
    </xf>
    <xf numFmtId="0" fontId="11" fillId="6" borderId="8" xfId="0" applyFont="1" applyFill="1" applyBorder="1" applyAlignment="1" applyProtection="1">
      <alignment horizontal="center" vertical="center" wrapText="1"/>
      <protection hidden="1"/>
    </xf>
    <xf numFmtId="0" fontId="3" fillId="5" borderId="11" xfId="0" applyFont="1" applyFill="1" applyBorder="1" applyAlignment="1">
      <alignment vertical="center" wrapText="1"/>
    </xf>
    <xf numFmtId="164" fontId="38" fillId="10" borderId="4" xfId="0" quotePrefix="1" applyNumberFormat="1" applyFont="1" applyFill="1" applyBorder="1" applyAlignment="1" applyProtection="1">
      <alignment vertical="center"/>
      <protection hidden="1"/>
    </xf>
    <xf numFmtId="0" fontId="2" fillId="5" borderId="12" xfId="0" applyFont="1" applyFill="1" applyBorder="1" applyAlignment="1" applyProtection="1">
      <alignment horizontal="left" vertical="center"/>
      <protection hidden="1"/>
    </xf>
    <xf numFmtId="0" fontId="4" fillId="5" borderId="0" xfId="0" applyFont="1" applyFill="1" applyAlignment="1" applyProtection="1">
      <alignment horizontal="center" vertical="center"/>
      <protection hidden="1"/>
    </xf>
    <xf numFmtId="165" fontId="4" fillId="5" borderId="0" xfId="0" applyNumberFormat="1" applyFont="1" applyFill="1" applyAlignment="1" applyProtection="1">
      <alignment vertical="center"/>
      <protection hidden="1"/>
    </xf>
    <xf numFmtId="0" fontId="2" fillId="0" borderId="0" xfId="0" quotePrefix="1" applyFont="1" applyAlignment="1" applyProtection="1">
      <alignment vertical="center"/>
      <protection locked="0"/>
    </xf>
    <xf numFmtId="0" fontId="33" fillId="10" borderId="4" xfId="2" quotePrefix="1" applyFill="1" applyBorder="1" applyAlignment="1" applyProtection="1">
      <alignment vertical="center"/>
      <protection locked="0"/>
    </xf>
    <xf numFmtId="0" fontId="8" fillId="7" borderId="0" xfId="0" applyFont="1" applyFill="1" applyAlignment="1">
      <alignment horizontal="left" vertical="center"/>
    </xf>
    <xf numFmtId="0" fontId="2" fillId="5" borderId="0" xfId="0" applyFont="1" applyFill="1">
      <alignment horizontal="left"/>
    </xf>
    <xf numFmtId="0" fontId="13" fillId="2" borderId="0" xfId="3" applyFont="1" applyFill="1" applyAlignment="1" applyProtection="1">
      <alignment horizontal="center"/>
      <protection hidden="1"/>
    </xf>
    <xf numFmtId="0" fontId="33" fillId="10" borderId="15" xfId="2" quotePrefix="1" applyFill="1" applyBorder="1" applyAlignment="1" applyProtection="1">
      <alignment horizontal="left" vertical="center"/>
      <protection locked="0"/>
    </xf>
    <xf numFmtId="0" fontId="1" fillId="5" borderId="17" xfId="0" applyFont="1" applyFill="1" applyBorder="1" applyAlignment="1">
      <alignment horizontal="center" vertical="center" wrapText="1"/>
    </xf>
    <xf numFmtId="0" fontId="31" fillId="5" borderId="18" xfId="0" applyFont="1" applyFill="1" applyBorder="1" applyAlignment="1">
      <alignment vertical="center"/>
    </xf>
    <xf numFmtId="0" fontId="46" fillId="0" borderId="0" xfId="0" applyFont="1" applyAlignment="1">
      <alignment horizontal="left" vertical="center"/>
    </xf>
    <xf numFmtId="0" fontId="2" fillId="17" borderId="1" xfId="0" applyFont="1" applyFill="1" applyBorder="1">
      <alignment horizontal="left"/>
    </xf>
    <xf numFmtId="0" fontId="2" fillId="17" borderId="0" xfId="0" applyFont="1" applyFill="1" applyAlignment="1">
      <alignment vertical="center"/>
    </xf>
    <xf numFmtId="0" fontId="1" fillId="17" borderId="0" xfId="0" applyFont="1" applyFill="1" applyAlignment="1">
      <alignment vertical="center"/>
    </xf>
    <xf numFmtId="0" fontId="2" fillId="17" borderId="0" xfId="0" applyFont="1" applyFill="1">
      <alignment horizontal="left"/>
    </xf>
    <xf numFmtId="0" fontId="2" fillId="17" borderId="0" xfId="0" applyFont="1" applyFill="1" applyProtection="1">
      <alignment horizontal="left"/>
      <protection hidden="1"/>
    </xf>
    <xf numFmtId="0" fontId="12" fillId="17" borderId="1" xfId="0" applyFont="1" applyFill="1" applyBorder="1">
      <alignment horizontal="left"/>
    </xf>
    <xf numFmtId="0" fontId="12" fillId="17" borderId="1" xfId="0" applyFont="1" applyFill="1" applyBorder="1" applyAlignment="1">
      <alignment vertical="center"/>
    </xf>
    <xf numFmtId="0" fontId="2" fillId="5" borderId="3" xfId="0" applyFont="1" applyFill="1" applyBorder="1" applyAlignment="1">
      <alignment horizontal="left" vertical="center"/>
    </xf>
    <xf numFmtId="0" fontId="2" fillId="5" borderId="13" xfId="0" applyFont="1" applyFill="1" applyBorder="1" applyAlignment="1">
      <alignment horizontal="left" vertical="center"/>
    </xf>
    <xf numFmtId="0" fontId="2" fillId="17" borderId="0" xfId="0" applyFont="1" applyFill="1" applyProtection="1">
      <alignment horizontal="left"/>
      <protection locked="0" hidden="1"/>
    </xf>
    <xf numFmtId="0" fontId="1" fillId="10" borderId="16" xfId="0" applyFont="1" applyFill="1" applyBorder="1" applyAlignment="1">
      <alignment horizontal="left" vertical="center"/>
    </xf>
    <xf numFmtId="0" fontId="1" fillId="10" borderId="9" xfId="0" applyFont="1" applyFill="1" applyBorder="1" applyAlignment="1">
      <alignment horizontal="left" vertical="center"/>
    </xf>
    <xf numFmtId="0" fontId="1" fillId="10" borderId="20" xfId="0" applyFont="1" applyFill="1" applyBorder="1" applyAlignment="1">
      <alignment horizontal="left" vertical="center"/>
    </xf>
    <xf numFmtId="0" fontId="1" fillId="5" borderId="0" xfId="0" applyFont="1" applyFill="1" applyAlignment="1">
      <alignment horizontal="left" vertical="center"/>
    </xf>
    <xf numFmtId="0" fontId="1" fillId="5" borderId="0" xfId="0" applyFont="1" applyFill="1" applyAlignment="1">
      <alignment vertical="center"/>
    </xf>
    <xf numFmtId="0" fontId="2" fillId="5" borderId="0" xfId="0" applyFont="1" applyFill="1" applyAlignment="1">
      <alignment vertical="center"/>
    </xf>
    <xf numFmtId="0" fontId="8" fillId="13" borderId="16" xfId="0" quotePrefix="1" applyFont="1" applyFill="1" applyBorder="1" applyAlignment="1" applyProtection="1">
      <alignment vertical="center"/>
      <protection hidden="1"/>
    </xf>
    <xf numFmtId="0" fontId="8" fillId="13" borderId="9" xfId="0" applyFont="1" applyFill="1" applyBorder="1" applyAlignment="1" applyProtection="1">
      <alignment vertical="center"/>
      <protection hidden="1"/>
    </xf>
    <xf numFmtId="164" fontId="8" fillId="10" borderId="14" xfId="0" quotePrefix="1" applyNumberFormat="1" applyFont="1" applyFill="1" applyBorder="1" applyAlignment="1" applyProtection="1">
      <alignment vertical="center"/>
      <protection hidden="1"/>
    </xf>
    <xf numFmtId="0" fontId="2" fillId="16" borderId="0" xfId="0" applyFont="1" applyFill="1" applyAlignment="1">
      <alignment horizontal="left" vertical="top" wrapText="1"/>
    </xf>
    <xf numFmtId="0" fontId="1" fillId="16" borderId="0" xfId="0" applyFont="1" applyFill="1" applyAlignment="1">
      <alignment horizontal="left" vertical="top" wrapText="1"/>
    </xf>
    <xf numFmtId="0" fontId="2" fillId="0" borderId="0" xfId="0" applyFont="1" applyAlignment="1">
      <alignment horizontal="left" vertical="top" wrapText="1"/>
    </xf>
    <xf numFmtId="0" fontId="9" fillId="0" borderId="0" xfId="0" applyFont="1" applyAlignment="1">
      <alignment horizontal="left" vertical="top" wrapText="1"/>
    </xf>
    <xf numFmtId="0" fontId="7" fillId="12" borderId="1" xfId="0" applyFont="1" applyFill="1" applyBorder="1" applyAlignment="1" applyProtection="1">
      <alignment horizontal="center" vertical="center"/>
      <protection locked="0"/>
    </xf>
    <xf numFmtId="0" fontId="17" fillId="2" borderId="0" xfId="3" applyFont="1" applyFill="1" applyAlignment="1">
      <alignment horizontal="center"/>
    </xf>
    <xf numFmtId="0" fontId="13" fillId="2" borderId="0" xfId="3" applyFont="1" applyFill="1" applyAlignment="1" applyProtection="1">
      <alignment horizontal="center"/>
      <protection hidden="1"/>
    </xf>
    <xf numFmtId="0" fontId="13" fillId="2" borderId="0" xfId="3" applyFont="1" applyFill="1" applyAlignment="1" applyProtection="1">
      <alignment horizontal="center" wrapText="1"/>
      <protection hidden="1"/>
    </xf>
    <xf numFmtId="14" fontId="1" fillId="2" borderId="0" xfId="3" applyNumberFormat="1" applyFont="1" applyFill="1" applyAlignment="1">
      <alignment horizontal="center" vertical="center"/>
    </xf>
    <xf numFmtId="0" fontId="1" fillId="2" borderId="0" xfId="3" applyFont="1" applyFill="1" applyAlignment="1">
      <alignment horizontal="center" vertical="center"/>
    </xf>
    <xf numFmtId="0" fontId="32" fillId="2" borderId="0" xfId="3" applyFont="1" applyFill="1" applyAlignment="1">
      <alignment horizontal="center"/>
    </xf>
    <xf numFmtId="0" fontId="2" fillId="2" borderId="0" xfId="3" applyFill="1" applyAlignment="1">
      <alignment horizontal="center"/>
    </xf>
    <xf numFmtId="0" fontId="18" fillId="2" borderId="0" xfId="3" applyFont="1" applyFill="1" applyAlignment="1" applyProtection="1">
      <alignment horizontal="center"/>
      <protection hidden="1"/>
    </xf>
    <xf numFmtId="0" fontId="41" fillId="2" borderId="0" xfId="2" applyFont="1" applyFill="1" applyAlignment="1" applyProtection="1">
      <alignment horizontal="left"/>
    </xf>
    <xf numFmtId="0" fontId="15" fillId="2" borderId="0" xfId="3" applyFont="1" applyFill="1" applyAlignment="1" applyProtection="1">
      <alignment horizontal="center"/>
      <protection locked="0" hidden="1"/>
    </xf>
    <xf numFmtId="0" fontId="19" fillId="2" borderId="0" xfId="3" applyFont="1" applyFill="1" applyAlignment="1" applyProtection="1">
      <alignment horizontal="center"/>
      <protection locked="0" hidden="1"/>
    </xf>
    <xf numFmtId="0" fontId="2" fillId="2" borderId="0" xfId="3" applyFill="1" applyAlignment="1" applyProtection="1">
      <alignment horizontal="center"/>
      <protection hidden="1"/>
    </xf>
    <xf numFmtId="0" fontId="13" fillId="2" borderId="0" xfId="3" applyFont="1" applyFill="1" applyAlignment="1">
      <alignment horizontal="center" vertical="center" wrapText="1"/>
    </xf>
    <xf numFmtId="0" fontId="18" fillId="2" borderId="0" xfId="3" applyFont="1" applyFill="1" applyAlignment="1">
      <alignment horizontal="center" vertical="center"/>
    </xf>
    <xf numFmtId="0" fontId="33" fillId="2" borderId="0" xfId="2" applyFill="1" applyAlignment="1">
      <alignment horizontal="center"/>
    </xf>
    <xf numFmtId="0" fontId="40" fillId="2" borderId="0" xfId="3" applyFont="1" applyFill="1" applyAlignment="1">
      <alignment horizontal="center"/>
    </xf>
    <xf numFmtId="0" fontId="7" fillId="11" borderId="3" xfId="0" applyFont="1" applyFill="1" applyBorder="1" applyAlignment="1" applyProtection="1">
      <alignment horizontal="left" vertical="center"/>
      <protection locked="0"/>
    </xf>
    <xf numFmtId="0" fontId="7" fillId="11" borderId="5" xfId="0" applyFont="1" applyFill="1" applyBorder="1" applyAlignment="1" applyProtection="1">
      <alignment horizontal="left" vertical="center"/>
      <protection locked="0"/>
    </xf>
    <xf numFmtId="0" fontId="7" fillId="11" borderId="13" xfId="0" applyFont="1" applyFill="1" applyBorder="1" applyAlignment="1" applyProtection="1">
      <alignment horizontal="left" vertical="center"/>
      <protection locked="0"/>
    </xf>
    <xf numFmtId="0" fontId="1" fillId="6" borderId="21" xfId="0" applyFont="1" applyFill="1" applyBorder="1" applyAlignment="1" applyProtection="1">
      <alignment horizontal="center" vertical="center" wrapText="1"/>
      <protection hidden="1"/>
    </xf>
    <xf numFmtId="0" fontId="1" fillId="6" borderId="6" xfId="0" applyFont="1" applyFill="1" applyBorder="1" applyAlignment="1" applyProtection="1">
      <alignment horizontal="center" vertical="center" wrapText="1"/>
      <protection hidden="1"/>
    </xf>
    <xf numFmtId="0" fontId="1" fillId="6" borderId="10" xfId="0" applyFont="1" applyFill="1" applyBorder="1" applyAlignment="1" applyProtection="1">
      <alignment horizontal="center" vertical="center" wrapText="1"/>
      <protection hidden="1"/>
    </xf>
    <xf numFmtId="0" fontId="2" fillId="5" borderId="1" xfId="0" applyFont="1" applyFill="1" applyBorder="1" applyAlignment="1">
      <alignment horizontal="left" vertical="center"/>
    </xf>
    <xf numFmtId="0" fontId="2" fillId="0" borderId="1" xfId="0" applyFont="1" applyBorder="1" applyAlignment="1">
      <alignment horizontal="left" vertical="center"/>
    </xf>
    <xf numFmtId="0" fontId="1" fillId="10" borderId="1" xfId="0" applyFont="1" applyFill="1" applyBorder="1" applyAlignment="1">
      <alignment horizontal="left" vertical="center"/>
    </xf>
    <xf numFmtId="0" fontId="2" fillId="5" borderId="3" xfId="0" applyFont="1" applyFill="1" applyBorder="1" applyAlignment="1">
      <alignment horizontal="left" vertical="center"/>
    </xf>
    <xf numFmtId="0" fontId="2" fillId="5" borderId="13" xfId="0" applyFont="1" applyFill="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1" fillId="10" borderId="16" xfId="0" applyFont="1" applyFill="1" applyBorder="1" applyAlignment="1">
      <alignment horizontal="left" vertical="center"/>
    </xf>
    <xf numFmtId="0" fontId="1" fillId="10" borderId="9" xfId="0" applyFont="1" applyFill="1" applyBorder="1" applyAlignment="1">
      <alignment horizontal="left" vertical="center"/>
    </xf>
    <xf numFmtId="0" fontId="1" fillId="10" borderId="20" xfId="0" applyFont="1" applyFill="1" applyBorder="1" applyAlignment="1">
      <alignment horizontal="left" vertical="center"/>
    </xf>
    <xf numFmtId="0" fontId="26" fillId="11" borderId="14" xfId="0" applyFont="1" applyFill="1" applyBorder="1" applyAlignment="1" applyProtection="1">
      <alignment horizontal="left" vertical="center" wrapText="1"/>
      <protection hidden="1"/>
    </xf>
    <xf numFmtId="0" fontId="26" fillId="11" borderId="4" xfId="0" applyFont="1" applyFill="1" applyBorder="1" applyAlignment="1" applyProtection="1">
      <alignment horizontal="left" vertical="center" wrapText="1"/>
      <protection hidden="1"/>
    </xf>
    <xf numFmtId="0" fontId="26" fillId="11" borderId="15" xfId="0" applyFont="1" applyFill="1" applyBorder="1" applyAlignment="1" applyProtection="1">
      <alignment horizontal="left" vertical="center" wrapText="1"/>
      <protection hidden="1"/>
    </xf>
    <xf numFmtId="0" fontId="26" fillId="8" borderId="14" xfId="0" applyFont="1" applyFill="1" applyBorder="1" applyAlignment="1" applyProtection="1">
      <alignment horizontal="left" vertical="center" wrapText="1"/>
      <protection hidden="1"/>
    </xf>
    <xf numFmtId="0" fontId="26" fillId="8" borderId="4" xfId="0" applyFont="1" applyFill="1" applyBorder="1" applyAlignment="1" applyProtection="1">
      <alignment horizontal="left" vertical="center" wrapText="1"/>
      <protection hidden="1"/>
    </xf>
    <xf numFmtId="0" fontId="26" fillId="8" borderId="15" xfId="0" applyFont="1" applyFill="1" applyBorder="1" applyAlignment="1" applyProtection="1">
      <alignment horizontal="left" vertical="center" wrapText="1"/>
      <protection hidden="1"/>
    </xf>
    <xf numFmtId="0" fontId="8" fillId="14" borderId="23" xfId="0" applyFont="1" applyFill="1" applyBorder="1" applyAlignment="1" applyProtection="1">
      <alignment horizontal="left" vertical="center"/>
      <protection hidden="1"/>
    </xf>
    <xf numFmtId="0" fontId="8" fillId="14" borderId="22" xfId="0" applyFont="1" applyFill="1" applyBorder="1" applyAlignment="1" applyProtection="1">
      <alignment horizontal="left" vertical="center"/>
      <protection hidden="1"/>
    </xf>
    <xf numFmtId="0" fontId="8" fillId="14" borderId="24" xfId="0" applyFont="1" applyFill="1" applyBorder="1" applyAlignment="1" applyProtection="1">
      <alignment horizontal="left" vertical="center"/>
      <protection hidden="1"/>
    </xf>
    <xf numFmtId="0" fontId="7" fillId="11" borderId="3" xfId="0" applyFont="1" applyFill="1" applyBorder="1" applyAlignment="1" applyProtection="1">
      <alignment horizontal="center" vertical="center"/>
      <protection locked="0"/>
    </xf>
    <xf numFmtId="0" fontId="7" fillId="11" borderId="13" xfId="0" applyFont="1" applyFill="1" applyBorder="1" applyAlignment="1" applyProtection="1">
      <alignment horizontal="center" vertical="center"/>
      <protection locked="0"/>
    </xf>
    <xf numFmtId="0" fontId="39" fillId="5" borderId="14" xfId="0" applyFont="1" applyFill="1" applyBorder="1" applyAlignment="1" applyProtection="1">
      <alignment horizontal="center" vertical="center" wrapText="1"/>
      <protection hidden="1"/>
    </xf>
    <xf numFmtId="0" fontId="39" fillId="5" borderId="4" xfId="0" applyFont="1" applyFill="1" applyBorder="1" applyAlignment="1" applyProtection="1">
      <alignment horizontal="center" vertical="center" wrapText="1"/>
      <protection hidden="1"/>
    </xf>
    <xf numFmtId="0" fontId="39" fillId="5" borderId="15" xfId="0" applyFont="1" applyFill="1" applyBorder="1" applyAlignment="1" applyProtection="1">
      <alignment horizontal="center" vertical="center" wrapText="1"/>
      <protection hidden="1"/>
    </xf>
    <xf numFmtId="0" fontId="24" fillId="14" borderId="26" xfId="0" applyFont="1" applyFill="1" applyBorder="1" applyAlignment="1" applyProtection="1">
      <alignment horizontal="left" vertical="center" wrapText="1"/>
      <protection hidden="1"/>
    </xf>
    <xf numFmtId="0" fontId="24" fillId="14" borderId="0" xfId="0" applyFont="1" applyFill="1" applyAlignment="1" applyProtection="1">
      <alignment horizontal="left" vertical="center" wrapText="1"/>
      <protection hidden="1"/>
    </xf>
    <xf numFmtId="0" fontId="24" fillId="14" borderId="27" xfId="0" applyFont="1" applyFill="1" applyBorder="1" applyAlignment="1" applyProtection="1">
      <alignment horizontal="left" vertical="center" wrapText="1"/>
      <protection hidden="1"/>
    </xf>
    <xf numFmtId="164" fontId="33" fillId="10" borderId="4" xfId="2" quotePrefix="1" applyNumberFormat="1" applyFill="1" applyBorder="1" applyAlignment="1" applyProtection="1">
      <alignment horizontal="left" vertical="center"/>
      <protection locked="0"/>
    </xf>
    <xf numFmtId="0" fontId="24" fillId="14" borderId="29" xfId="0" applyFont="1" applyFill="1" applyBorder="1" applyAlignment="1" applyProtection="1">
      <alignment horizontal="left" vertical="center" wrapText="1"/>
      <protection hidden="1"/>
    </xf>
    <xf numFmtId="0" fontId="24" fillId="14" borderId="11" xfId="0" applyFont="1" applyFill="1" applyBorder="1" applyAlignment="1" applyProtection="1">
      <alignment horizontal="left" vertical="center" wrapText="1"/>
      <protection hidden="1"/>
    </xf>
    <xf numFmtId="0" fontId="24" fillId="14" borderId="30" xfId="0" applyFont="1" applyFill="1" applyBorder="1" applyAlignment="1" applyProtection="1">
      <alignment horizontal="left" vertical="center" wrapText="1"/>
      <protection hidden="1"/>
    </xf>
    <xf numFmtId="0" fontId="2" fillId="5" borderId="5" xfId="0" applyFont="1" applyFill="1" applyBorder="1" applyAlignment="1">
      <alignment horizontal="left" vertical="center"/>
    </xf>
    <xf numFmtId="0" fontId="1" fillId="6" borderId="5" xfId="0" applyFont="1" applyFill="1" applyBorder="1" applyAlignment="1" applyProtection="1">
      <alignment horizontal="center" vertical="center" wrapText="1"/>
      <protection hidden="1"/>
    </xf>
    <xf numFmtId="0" fontId="1" fillId="6" borderId="13" xfId="0" applyFont="1" applyFill="1" applyBorder="1" applyAlignment="1" applyProtection="1">
      <alignment horizontal="center" vertical="center" wrapText="1"/>
      <protection hidden="1"/>
    </xf>
    <xf numFmtId="0" fontId="1" fillId="6" borderId="3" xfId="0" applyFont="1" applyFill="1" applyBorder="1" applyAlignment="1" applyProtection="1">
      <alignment horizontal="center" vertical="center" wrapText="1"/>
      <protection hidden="1"/>
    </xf>
    <xf numFmtId="0" fontId="1" fillId="6" borderId="21" xfId="0" applyFont="1" applyFill="1" applyBorder="1" applyAlignment="1" applyProtection="1">
      <alignment horizontal="center" vertical="center"/>
      <protection hidden="1"/>
    </xf>
    <xf numFmtId="0" fontId="1" fillId="6" borderId="6" xfId="0" applyFont="1" applyFill="1" applyBorder="1" applyAlignment="1" applyProtection="1">
      <alignment horizontal="center" vertical="center"/>
      <protection hidden="1"/>
    </xf>
    <xf numFmtId="0" fontId="1" fillId="6" borderId="10" xfId="0" applyFont="1" applyFill="1" applyBorder="1" applyAlignment="1" applyProtection="1">
      <alignment horizontal="center" vertical="center"/>
      <protection hidden="1"/>
    </xf>
    <xf numFmtId="0" fontId="25" fillId="6" borderId="21" xfId="0" applyFont="1" applyFill="1" applyBorder="1" applyAlignment="1" applyProtection="1">
      <alignment horizontal="center" vertical="center" wrapText="1"/>
      <protection hidden="1"/>
    </xf>
    <xf numFmtId="0" fontId="25" fillId="6" borderId="10"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7" fillId="8" borderId="13" xfId="0" applyFont="1" applyFill="1" applyBorder="1" applyAlignment="1" applyProtection="1">
      <alignment horizontal="center" vertical="center"/>
      <protection locked="0"/>
    </xf>
    <xf numFmtId="164" fontId="33" fillId="10" borderId="4" xfId="2" applyNumberFormat="1" applyFill="1" applyBorder="1" applyAlignment="1" applyProtection="1">
      <alignment horizontal="left" vertical="center"/>
      <protection locked="0"/>
    </xf>
    <xf numFmtId="0" fontId="7" fillId="11" borderId="3" xfId="0" applyFont="1" applyFill="1" applyBorder="1" applyAlignment="1" applyProtection="1">
      <alignment horizontal="left" vertical="center" wrapText="1"/>
      <protection locked="0"/>
    </xf>
    <xf numFmtId="0" fontId="7" fillId="11" borderId="5" xfId="0" applyFont="1" applyFill="1" applyBorder="1" applyAlignment="1" applyProtection="1">
      <alignment horizontal="left" vertical="center" wrapText="1"/>
      <protection locked="0"/>
    </xf>
    <xf numFmtId="0" fontId="7" fillId="11" borderId="13" xfId="0" applyFont="1" applyFill="1" applyBorder="1" applyAlignment="1" applyProtection="1">
      <alignment horizontal="left" vertical="center" wrapText="1"/>
      <protection locked="0"/>
    </xf>
    <xf numFmtId="0" fontId="8" fillId="5" borderId="31" xfId="0" applyFont="1" applyFill="1" applyBorder="1" applyAlignment="1">
      <alignment horizontal="center"/>
    </xf>
    <xf numFmtId="0" fontId="8" fillId="5" borderId="20" xfId="0" applyFont="1" applyFill="1" applyBorder="1" applyAlignment="1">
      <alignment horizontal="center"/>
    </xf>
    <xf numFmtId="0" fontId="8" fillId="5" borderId="29" xfId="0" applyFont="1" applyFill="1" applyBorder="1" applyAlignment="1">
      <alignment horizontal="center"/>
    </xf>
    <xf numFmtId="0" fontId="8" fillId="5" borderId="32" xfId="0" applyFont="1" applyFill="1" applyBorder="1" applyAlignment="1">
      <alignment horizontal="center"/>
    </xf>
    <xf numFmtId="49" fontId="2" fillId="11" borderId="33" xfId="0" applyNumberFormat="1" applyFont="1" applyFill="1" applyBorder="1" applyAlignment="1" applyProtection="1">
      <alignment horizontal="center" vertical="center"/>
      <protection locked="0"/>
    </xf>
    <xf numFmtId="49" fontId="2" fillId="11" borderId="34" xfId="0" applyNumberFormat="1" applyFont="1" applyFill="1" applyBorder="1" applyAlignment="1" applyProtection="1">
      <alignment horizontal="center" vertical="center"/>
      <protection locked="0"/>
    </xf>
    <xf numFmtId="0" fontId="8" fillId="13" borderId="9" xfId="0" applyFont="1" applyFill="1" applyBorder="1" applyAlignment="1" applyProtection="1">
      <alignment horizontal="right" vertical="center"/>
      <protection hidden="1"/>
    </xf>
    <xf numFmtId="0" fontId="8" fillId="13" borderId="35" xfId="0" applyFont="1" applyFill="1" applyBorder="1" applyAlignment="1" applyProtection="1">
      <alignment horizontal="right" vertical="center"/>
      <protection hidden="1"/>
    </xf>
    <xf numFmtId="14" fontId="31" fillId="5" borderId="11" xfId="0" applyNumberFormat="1" applyFont="1" applyFill="1" applyBorder="1" applyAlignment="1">
      <alignment horizontal="right" vertical="center" wrapText="1"/>
    </xf>
    <xf numFmtId="0" fontId="31" fillId="5" borderId="30" xfId="0" applyFont="1" applyFill="1" applyBorder="1" applyAlignment="1">
      <alignment horizontal="right" vertical="center" wrapText="1"/>
    </xf>
    <xf numFmtId="49" fontId="2" fillId="11" borderId="21" xfId="0" applyNumberFormat="1" applyFont="1" applyFill="1" applyBorder="1" applyAlignment="1" applyProtection="1">
      <alignment horizontal="left" vertical="center"/>
      <protection locked="0"/>
    </xf>
    <xf numFmtId="49" fontId="2" fillId="11" borderId="6" xfId="0" applyNumberFormat="1" applyFont="1" applyFill="1" applyBorder="1" applyAlignment="1" applyProtection="1">
      <alignment horizontal="left" vertical="center"/>
      <protection locked="0"/>
    </xf>
    <xf numFmtId="49" fontId="2" fillId="11" borderId="10" xfId="0" applyNumberFormat="1" applyFont="1" applyFill="1" applyBorder="1" applyAlignment="1" applyProtection="1">
      <alignment horizontal="left" vertical="center"/>
      <protection locked="0"/>
    </xf>
    <xf numFmtId="164" fontId="22" fillId="15" borderId="21" xfId="0" applyNumberFormat="1" applyFont="1" applyFill="1" applyBorder="1" applyAlignment="1">
      <alignment horizontal="left" vertical="center" wrapText="1"/>
    </xf>
    <xf numFmtId="164" fontId="22" fillId="15" borderId="6" xfId="0" applyNumberFormat="1" applyFont="1" applyFill="1" applyBorder="1" applyAlignment="1">
      <alignment horizontal="left" vertical="center" wrapText="1"/>
    </xf>
    <xf numFmtId="164" fontId="22" fillId="15" borderId="10" xfId="0" applyNumberFormat="1" applyFont="1" applyFill="1" applyBorder="1" applyAlignment="1">
      <alignment horizontal="left" vertical="center" wrapText="1"/>
    </xf>
    <xf numFmtId="0" fontId="1" fillId="5" borderId="7" xfId="0" applyFont="1" applyFill="1" applyBorder="1" applyAlignment="1">
      <alignment horizontal="center" vertical="center" wrapText="1"/>
    </xf>
    <xf numFmtId="0" fontId="1" fillId="10" borderId="3" xfId="0" applyFont="1" applyFill="1" applyBorder="1">
      <alignment horizontal="left"/>
    </xf>
    <xf numFmtId="0" fontId="1" fillId="10" borderId="5" xfId="0" applyFont="1" applyFill="1" applyBorder="1">
      <alignment horizontal="left"/>
    </xf>
    <xf numFmtId="0" fontId="1" fillId="10" borderId="13" xfId="0" applyFont="1" applyFill="1" applyBorder="1">
      <alignment horizontal="left"/>
    </xf>
    <xf numFmtId="0" fontId="1" fillId="5" borderId="3" xfId="0" applyFont="1" applyFill="1" applyBorder="1" applyAlignment="1">
      <alignment horizontal="left" vertical="center"/>
    </xf>
    <xf numFmtId="0" fontId="1" fillId="5" borderId="5" xfId="0" applyFont="1" applyFill="1" applyBorder="1" applyAlignment="1">
      <alignment horizontal="left" vertical="center"/>
    </xf>
    <xf numFmtId="0" fontId="1" fillId="5" borderId="13" xfId="0" applyFont="1" applyFill="1" applyBorder="1" applyAlignment="1">
      <alignment horizontal="left" vertical="center"/>
    </xf>
    <xf numFmtId="0" fontId="45" fillId="0" borderId="0" xfId="0" applyFont="1" applyAlignment="1">
      <alignment horizontal="left" vertical="top" wrapText="1"/>
    </xf>
    <xf numFmtId="0" fontId="2" fillId="0" borderId="0" xfId="0" applyFont="1" applyAlignment="1">
      <alignment horizontal="left" vertical="top" wrapText="1"/>
    </xf>
    <xf numFmtId="0" fontId="33" fillId="0" borderId="0" xfId="2" applyFill="1" applyBorder="1" applyAlignment="1" applyProtection="1">
      <alignment horizontal="left" vertical="center" wrapText="1"/>
      <protection locked="0"/>
    </xf>
    <xf numFmtId="0" fontId="43" fillId="0" borderId="0" xfId="2" applyFont="1" applyFill="1" applyBorder="1" applyAlignment="1" applyProtection="1">
      <alignment horizontal="left" vertical="center" wrapText="1"/>
      <protection locked="0"/>
    </xf>
    <xf numFmtId="0" fontId="2" fillId="0" borderId="0" xfId="0" quotePrefix="1" applyFont="1" applyAlignment="1">
      <alignment horizontal="left" vertical="top" wrapText="1"/>
    </xf>
    <xf numFmtId="0" fontId="9" fillId="0" borderId="0" xfId="0" applyFont="1" applyAlignment="1">
      <alignment horizontal="left" vertical="top" wrapText="1"/>
    </xf>
    <xf numFmtId="164" fontId="6" fillId="10" borderId="3" xfId="0" applyNumberFormat="1" applyFont="1" applyFill="1" applyBorder="1" applyAlignment="1" applyProtection="1">
      <alignment horizontal="center" vertical="center" wrapText="1"/>
      <protection hidden="1"/>
    </xf>
    <xf numFmtId="164" fontId="6" fillId="10" borderId="5" xfId="0" applyNumberFormat="1" applyFont="1" applyFill="1" applyBorder="1" applyAlignment="1" applyProtection="1">
      <alignment horizontal="center" vertical="center" wrapText="1"/>
      <protection hidden="1"/>
    </xf>
    <xf numFmtId="164" fontId="6" fillId="10" borderId="13" xfId="0" applyNumberFormat="1" applyFont="1" applyFill="1" applyBorder="1" applyAlignment="1" applyProtection="1">
      <alignment horizontal="center" vertical="center" wrapText="1"/>
      <protection hidden="1"/>
    </xf>
    <xf numFmtId="8" fontId="23" fillId="5" borderId="0" xfId="0" applyNumberFormat="1" applyFont="1" applyFill="1" applyAlignment="1" applyProtection="1">
      <alignment horizontal="right" vertical="top" wrapText="1"/>
      <protection hidden="1"/>
    </xf>
    <xf numFmtId="0" fontId="7" fillId="8" borderId="3" xfId="0" applyFont="1" applyFill="1" applyBorder="1" applyAlignment="1" applyProtection="1">
      <alignment horizontal="center" vertical="center" wrapText="1"/>
      <protection locked="0"/>
    </xf>
    <xf numFmtId="0" fontId="7" fillId="8" borderId="13" xfId="0" applyFont="1" applyFill="1" applyBorder="1" applyAlignment="1" applyProtection="1">
      <alignment horizontal="center" vertical="center" wrapText="1"/>
      <protection locked="0"/>
    </xf>
    <xf numFmtId="164" fontId="33" fillId="10" borderId="4" xfId="2" quotePrefix="1" applyNumberFormat="1" applyFill="1" applyBorder="1" applyAlignment="1" applyProtection="1">
      <alignment horizontal="center" vertical="center"/>
      <protection locked="0"/>
    </xf>
    <xf numFmtId="164" fontId="38" fillId="10" borderId="4" xfId="0" quotePrefix="1" applyNumberFormat="1" applyFont="1" applyFill="1" applyBorder="1" applyAlignment="1">
      <alignment horizontal="left" vertical="center"/>
    </xf>
    <xf numFmtId="0" fontId="3" fillId="5" borderId="1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9" fillId="5" borderId="19" xfId="0" applyFont="1" applyFill="1" applyBorder="1" applyAlignment="1">
      <alignment horizontal="center" vertical="top" wrapText="1"/>
    </xf>
    <xf numFmtId="0" fontId="9" fillId="5" borderId="14" xfId="0" applyFont="1" applyFill="1" applyBorder="1" applyAlignment="1">
      <alignment horizontal="center" vertical="top" wrapText="1"/>
    </xf>
    <xf numFmtId="0" fontId="2" fillId="5" borderId="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44" fillId="16" borderId="0" xfId="0" applyFont="1" applyFill="1" applyAlignment="1">
      <alignment horizontal="left" vertical="top" wrapText="1"/>
    </xf>
    <xf numFmtId="0" fontId="2" fillId="16" borderId="0" xfId="0" applyFont="1" applyFill="1" applyAlignment="1">
      <alignment horizontal="left" vertical="top" wrapText="1"/>
    </xf>
    <xf numFmtId="164" fontId="6" fillId="10" borderId="4" xfId="0" applyNumberFormat="1" applyFont="1" applyFill="1" applyBorder="1" applyAlignment="1">
      <alignment horizontal="left" vertical="center" wrapText="1"/>
    </xf>
    <xf numFmtId="14" fontId="5" fillId="11" borderId="1" xfId="0" applyNumberFormat="1" applyFont="1" applyFill="1" applyBorder="1" applyAlignment="1" applyProtection="1">
      <alignment horizontal="center" vertical="center"/>
      <protection locked="0"/>
    </xf>
    <xf numFmtId="0" fontId="1" fillId="6" borderId="28" xfId="0" applyFont="1" applyFill="1" applyBorder="1" applyAlignment="1" applyProtection="1">
      <alignment horizontal="center" vertical="center" wrapText="1"/>
      <protection hidden="1"/>
    </xf>
    <xf numFmtId="0" fontId="1" fillId="6" borderId="25" xfId="0" applyFont="1" applyFill="1" applyBorder="1" applyAlignment="1" applyProtection="1">
      <alignment horizontal="center" vertical="center" wrapText="1"/>
      <protection hidden="1"/>
    </xf>
    <xf numFmtId="0" fontId="26" fillId="5" borderId="14" xfId="0" applyFont="1" applyFill="1" applyBorder="1" applyAlignment="1" applyProtection="1">
      <alignment horizontal="left" vertical="center" wrapText="1"/>
      <protection hidden="1"/>
    </xf>
    <xf numFmtId="0" fontId="26" fillId="5" borderId="4" xfId="0" applyFont="1" applyFill="1" applyBorder="1" applyAlignment="1" applyProtection="1">
      <alignment horizontal="left" vertical="center" wrapText="1"/>
      <protection hidden="1"/>
    </xf>
    <xf numFmtId="0" fontId="26" fillId="5" borderId="15" xfId="0" applyFont="1" applyFill="1" applyBorder="1" applyAlignment="1" applyProtection="1">
      <alignment horizontal="left" vertical="center" wrapText="1"/>
      <protection hidden="1"/>
    </xf>
    <xf numFmtId="0" fontId="39" fillId="5" borderId="11" xfId="0" applyFont="1" applyFill="1" applyBorder="1" applyAlignment="1" applyProtection="1">
      <alignment horizontal="center" vertical="center" wrapText="1"/>
      <protection hidden="1"/>
    </xf>
    <xf numFmtId="0" fontId="42" fillId="5" borderId="11" xfId="0" applyFont="1" applyFill="1" applyBorder="1" applyAlignment="1" applyProtection="1">
      <alignment horizontal="center" vertical="center" wrapText="1"/>
      <protection hidden="1"/>
    </xf>
    <xf numFmtId="164" fontId="8" fillId="10" borderId="4" xfId="0" quotePrefix="1" applyNumberFormat="1" applyFont="1" applyFill="1" applyBorder="1" applyAlignment="1" applyProtection="1">
      <alignment horizontal="left" vertical="center"/>
      <protection hidden="1"/>
    </xf>
    <xf numFmtId="164" fontId="33" fillId="10" borderId="4" xfId="2" applyNumberFormat="1" applyFill="1" applyBorder="1" applyAlignment="1" applyProtection="1">
      <alignment horizontal="center" vertical="center"/>
      <protection locked="0"/>
    </xf>
    <xf numFmtId="164" fontId="38" fillId="10" borderId="4" xfId="0" quotePrefix="1" applyNumberFormat="1" applyFont="1" applyFill="1" applyBorder="1" applyAlignment="1" applyProtection="1">
      <alignment horizontal="left" vertical="center"/>
      <protection hidden="1"/>
    </xf>
    <xf numFmtId="0" fontId="1" fillId="5" borderId="1" xfId="0" applyFont="1" applyFill="1" applyBorder="1" applyAlignment="1">
      <alignment horizontal="left" vertical="center"/>
    </xf>
    <xf numFmtId="0" fontId="7" fillId="12" borderId="3"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vertical="center"/>
    </xf>
    <xf numFmtId="8" fontId="2" fillId="5" borderId="13" xfId="0" applyNumberFormat="1" applyFont="1" applyFill="1" applyBorder="1" applyAlignment="1" applyProtection="1">
      <alignment horizontal="center" vertical="center"/>
    </xf>
    <xf numFmtId="8" fontId="7" fillId="5" borderId="3" xfId="0" quotePrefix="1" applyNumberFormat="1" applyFont="1" applyFill="1" applyBorder="1" applyAlignment="1" applyProtection="1">
      <alignment horizontal="center" vertical="center" wrapText="1"/>
    </xf>
    <xf numFmtId="8" fontId="7" fillId="5" borderId="3" xfId="0" applyNumberFormat="1" applyFont="1" applyFill="1" applyBorder="1" applyAlignment="1" applyProtection="1">
      <alignment horizontal="center" vertical="center" wrapText="1"/>
    </xf>
    <xf numFmtId="8" fontId="2" fillId="5" borderId="3" xfId="0" quotePrefix="1" applyNumberFormat="1" applyFont="1" applyFill="1" applyBorder="1" applyAlignment="1" applyProtection="1">
      <alignment horizontal="center" vertical="center"/>
    </xf>
    <xf numFmtId="8" fontId="1" fillId="5" borderId="19" xfId="0" applyNumberFormat="1" applyFont="1" applyFill="1" applyBorder="1" applyAlignment="1" applyProtection="1">
      <alignment horizontal="center" vertical="center" wrapText="1"/>
    </xf>
  </cellXfs>
  <cellStyles count="4">
    <cellStyle name="Currency" xfId="1" builtinId="4"/>
    <cellStyle name="Hyperlink" xfId="2" builtinId="8"/>
    <cellStyle name="Normal" xfId="0" builtinId="0"/>
    <cellStyle name="Normal 2" xfId="3" xr:uid="{00000000-0005-0000-0000-000003000000}"/>
  </cellStyles>
  <dxfs count="20">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rgb="FFFBDDE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fill>
        <patternFill>
          <bgColor rgb="FFFBDDE3"/>
        </patternFill>
      </fill>
    </dxf>
    <dxf>
      <font>
        <strike val="0"/>
      </font>
    </dxf>
  </dxfs>
  <tableStyles count="1" defaultTableStyle="TableStyleMedium9" defaultPivotStyle="PivotStyleLight16">
    <tableStyle name="Table Style 1" pivot="0" count="1" xr9:uid="{3150263C-E7A8-400F-894C-78F72A879F07}">
      <tableStyleElement type="wholeTable" dxfId="1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CC"/>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2E1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1270</xdr:colOff>
      <xdr:row>50</xdr:row>
      <xdr:rowOff>1904</xdr:rowOff>
    </xdr:from>
    <xdr:to>
      <xdr:col>13</xdr:col>
      <xdr:colOff>38076</xdr:colOff>
      <xdr:row>51</xdr:row>
      <xdr:rowOff>95904</xdr:rowOff>
    </xdr:to>
    <xdr:sp macro="" textlink="">
      <xdr:nvSpPr>
        <xdr:cNvPr id="2" name="Text Box 5">
          <a:extLst>
            <a:ext uri="{FF2B5EF4-FFF2-40B4-BE49-F238E27FC236}">
              <a16:creationId xmlns:a16="http://schemas.microsoft.com/office/drawing/2014/main" id="{0AD70A94-3C08-43B5-ABAE-AED684412C5F}"/>
            </a:ext>
          </a:extLst>
        </xdr:cNvPr>
        <xdr:cNvSpPr txBox="1">
          <a:spLocks noChangeArrowheads="1"/>
        </xdr:cNvSpPr>
      </xdr:nvSpPr>
      <xdr:spPr bwMode="auto">
        <a:xfrm>
          <a:off x="485775" y="12877799"/>
          <a:ext cx="7467600" cy="257175"/>
        </a:xfrm>
        <a:prstGeom prst="rect">
          <a:avLst/>
        </a:prstGeom>
        <a:noFill/>
        <a:ln w="9525" algn="ctr">
          <a:noFill/>
          <a:miter lim="800000"/>
          <a:headEnd/>
          <a:tailEnd/>
        </a:ln>
        <a:effectLst/>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a:cs typeface="Arial"/>
            </a:rPr>
            <a:t>Funded by TEP customers and approved by the Arizona Corporation Commission</a:t>
          </a:r>
        </a:p>
      </xdr:txBody>
    </xdr:sp>
    <xdr:clientData/>
  </xdr:twoCellAnchor>
  <xdr:twoCellAnchor editAs="oneCell">
    <xdr:from>
      <xdr:col>0</xdr:col>
      <xdr:colOff>180975</xdr:colOff>
      <xdr:row>0</xdr:row>
      <xdr:rowOff>152400</xdr:rowOff>
    </xdr:from>
    <xdr:to>
      <xdr:col>6</xdr:col>
      <xdr:colOff>0</xdr:colOff>
      <xdr:row>5</xdr:row>
      <xdr:rowOff>26670</xdr:rowOff>
    </xdr:to>
    <xdr:pic>
      <xdr:nvPicPr>
        <xdr:cNvPr id="12710" name="Picture 1">
          <a:extLst>
            <a:ext uri="{FF2B5EF4-FFF2-40B4-BE49-F238E27FC236}">
              <a16:creationId xmlns:a16="http://schemas.microsoft.com/office/drawing/2014/main" id="{D5AE5A4B-BD94-4116-A1EB-C9CEDC38E4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52400"/>
          <a:ext cx="347662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238125</xdr:colOff>
      <xdr:row>0</xdr:row>
      <xdr:rowOff>38100</xdr:rowOff>
    </xdr:from>
    <xdr:to>
      <xdr:col>14</xdr:col>
      <xdr:colOff>723897</xdr:colOff>
      <xdr:row>1</xdr:row>
      <xdr:rowOff>342900</xdr:rowOff>
    </xdr:to>
    <xdr:pic>
      <xdr:nvPicPr>
        <xdr:cNvPr id="15074" name="Picture 1">
          <a:extLst>
            <a:ext uri="{FF2B5EF4-FFF2-40B4-BE49-F238E27FC236}">
              <a16:creationId xmlns:a16="http://schemas.microsoft.com/office/drawing/2014/main" id="{C2F0934D-AFE9-423F-B9C7-91D4ED608D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38100"/>
          <a:ext cx="1381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4539761</xdr:colOff>
      <xdr:row>85</xdr:row>
      <xdr:rowOff>212482</xdr:rowOff>
    </xdr:from>
    <xdr:ext cx="4397959" cy="514350"/>
    <xdr:sp macro="" textlink="">
      <xdr:nvSpPr>
        <xdr:cNvPr id="4" name="TextBox 3">
          <a:extLst>
            <a:ext uri="{FF2B5EF4-FFF2-40B4-BE49-F238E27FC236}">
              <a16:creationId xmlns:a16="http://schemas.microsoft.com/office/drawing/2014/main" id="{CBECD301-67B9-4298-882C-C870D4A82F67}"/>
            </a:ext>
          </a:extLst>
        </xdr:cNvPr>
        <xdr:cNvSpPr txBox="1"/>
      </xdr:nvSpPr>
      <xdr:spPr>
        <a:xfrm>
          <a:off x="4539761" y="21892847"/>
          <a:ext cx="439795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oneCellAnchor>
    <xdr:from>
      <xdr:col>5</xdr:col>
      <xdr:colOff>577215</xdr:colOff>
      <xdr:row>114</xdr:row>
      <xdr:rowOff>0</xdr:rowOff>
    </xdr:from>
    <xdr:ext cx="184731" cy="264560"/>
    <xdr:sp macro="" textlink="">
      <xdr:nvSpPr>
        <xdr:cNvPr id="6" name="TextBox 5">
          <a:extLst>
            <a:ext uri="{FF2B5EF4-FFF2-40B4-BE49-F238E27FC236}">
              <a16:creationId xmlns:a16="http://schemas.microsoft.com/office/drawing/2014/main" id="{8C125F09-8335-4B3A-8572-071282D32F9C}"/>
            </a:ext>
            <a:ext uri="{147F2762-F138-4A5C-976F-8EAC2B608ADB}">
              <a16:predDERef xmlns:a16="http://schemas.microsoft.com/office/drawing/2014/main" pred="{AA6FC8FC-715A-446F-A8FC-18093120E6F0}"/>
            </a:ext>
          </a:extLst>
        </xdr:cNvPr>
        <xdr:cNvSpPr txBox="1"/>
      </xdr:nvSpPr>
      <xdr:spPr>
        <a:xfrm>
          <a:off x="4778798" y="2690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577215</xdr:colOff>
      <xdr:row>178</xdr:row>
      <xdr:rowOff>0</xdr:rowOff>
    </xdr:from>
    <xdr:ext cx="184731" cy="264560"/>
    <xdr:sp macro="" textlink="">
      <xdr:nvSpPr>
        <xdr:cNvPr id="2" name="TextBox 1">
          <a:extLst>
            <a:ext uri="{FF2B5EF4-FFF2-40B4-BE49-F238E27FC236}">
              <a16:creationId xmlns:a16="http://schemas.microsoft.com/office/drawing/2014/main" id="{EF16BB42-F289-43B8-9991-6D4DEAE77A6A}"/>
            </a:ext>
            <a:ext uri="{147F2762-F138-4A5C-976F-8EAC2B608ADB}">
              <a16:predDERef xmlns:a16="http://schemas.microsoft.com/office/drawing/2014/main" pred="{AA6FC8FC-715A-446F-A8FC-18093120E6F0}"/>
            </a:ext>
          </a:extLst>
        </xdr:cNvPr>
        <xdr:cNvSpPr txBox="1"/>
      </xdr:nvSpPr>
      <xdr:spPr>
        <a:xfrm>
          <a:off x="11292840"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pbes@franklinenergy.com"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designlights.org/search/" TargetMode="External"/><Relationship Id="rId7" Type="http://schemas.openxmlformats.org/officeDocument/2006/relationships/printerSettings" Target="../printerSettings/printerSettings2.bin"/><Relationship Id="rId2" Type="http://schemas.openxmlformats.org/officeDocument/2006/relationships/hyperlink" Target="http://www.energystar.gov/certified-products/certified-products?c=products.pr_find_es_products" TargetMode="External"/><Relationship Id="rId1" Type="http://schemas.openxmlformats.org/officeDocument/2006/relationships/hyperlink" Target="https://www.youtube.com/watch?v=U3eWhRcTH0w" TargetMode="External"/><Relationship Id="rId6" Type="http://schemas.openxmlformats.org/officeDocument/2006/relationships/hyperlink" Target="https://www.energystar.gov/productfinder/product/certified-light-fixtures" TargetMode="External"/><Relationship Id="rId5" Type="http://schemas.openxmlformats.org/officeDocument/2006/relationships/hyperlink" Target="https://www.designlights.org/search/" TargetMode="External"/><Relationship Id="rId10" Type="http://schemas.openxmlformats.org/officeDocument/2006/relationships/comments" Target="../comments1.xml"/><Relationship Id="rId4" Type="http://schemas.openxmlformats.org/officeDocument/2006/relationships/hyperlink" Target="http://www.energystar.gov/certified-products/certified-products?c=products.pr_find_es_products"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1"/>
    <pageSetUpPr fitToPage="1"/>
  </sheetPr>
  <dimension ref="A1:Q54"/>
  <sheetViews>
    <sheetView topLeftCell="A31" zoomScaleNormal="100" zoomScaleSheetLayoutView="100" workbookViewId="0">
      <selection activeCell="C49" sqref="C49:L49"/>
    </sheetView>
  </sheetViews>
  <sheetFormatPr defaultColWidth="0" defaultRowHeight="12.75" zeroHeight="1" x14ac:dyDescent="0.2"/>
  <cols>
    <col min="1" max="6" width="9.140625" style="6" customWidth="1"/>
    <col min="7" max="7" width="9" style="6" customWidth="1"/>
    <col min="8" max="13" width="9.140625" style="6" customWidth="1"/>
    <col min="14" max="14" width="7.42578125" style="6" customWidth="1"/>
    <col min="15" max="15" width="0" style="6" hidden="1" customWidth="1"/>
    <col min="16" max="16" width="2.5703125" style="6" hidden="1" customWidth="1"/>
    <col min="17" max="16384" width="0" style="6" hidden="1"/>
  </cols>
  <sheetData>
    <row r="1" spans="1:17" x14ac:dyDescent="0.2">
      <c r="A1" s="5"/>
      <c r="B1" s="5"/>
      <c r="C1" s="5"/>
      <c r="D1" s="5"/>
      <c r="E1" s="5"/>
      <c r="F1" s="5"/>
      <c r="G1" s="5"/>
      <c r="H1" s="5"/>
      <c r="I1" s="5"/>
      <c r="J1" s="5"/>
      <c r="K1" s="5"/>
      <c r="L1" s="5"/>
      <c r="M1" s="5"/>
      <c r="N1" s="5"/>
    </row>
    <row r="2" spans="1:17" x14ac:dyDescent="0.2">
      <c r="A2" s="5"/>
      <c r="B2" s="5"/>
      <c r="C2" s="5"/>
      <c r="D2" s="5"/>
      <c r="E2" s="5"/>
      <c r="F2" s="5"/>
      <c r="G2" s="5"/>
      <c r="H2" s="5"/>
      <c r="I2" s="5"/>
      <c r="J2" s="5"/>
      <c r="K2" s="5"/>
      <c r="L2" s="5"/>
      <c r="M2" s="5"/>
      <c r="N2" s="5"/>
    </row>
    <row r="3" spans="1:17" ht="30" x14ac:dyDescent="0.4">
      <c r="A3" s="5"/>
      <c r="B3" s="5"/>
      <c r="C3" s="5"/>
      <c r="D3" s="5"/>
      <c r="E3" s="5"/>
      <c r="F3" s="5"/>
      <c r="G3" s="121" t="s">
        <v>0</v>
      </c>
      <c r="H3" s="121"/>
      <c r="I3" s="121"/>
      <c r="J3" s="121"/>
      <c r="K3" s="121"/>
      <c r="L3" s="121"/>
      <c r="M3" s="121"/>
      <c r="N3" s="121"/>
    </row>
    <row r="4" spans="1:17" ht="30" x14ac:dyDescent="0.4">
      <c r="A4" s="5"/>
      <c r="B4" s="5"/>
      <c r="C4" s="5"/>
      <c r="D4" s="5"/>
      <c r="E4" s="5"/>
      <c r="F4" s="5"/>
      <c r="G4" s="122"/>
      <c r="H4" s="121"/>
      <c r="I4" s="121"/>
      <c r="J4" s="121"/>
      <c r="K4" s="121"/>
      <c r="L4" s="121"/>
      <c r="M4" s="121"/>
      <c r="N4" s="121"/>
    </row>
    <row r="5" spans="1:17" ht="30" x14ac:dyDescent="0.4">
      <c r="A5" s="5"/>
      <c r="B5" s="5"/>
      <c r="C5" s="5"/>
      <c r="D5" s="5"/>
      <c r="E5" s="5"/>
      <c r="F5" s="5"/>
      <c r="G5" s="121" t="s">
        <v>1</v>
      </c>
      <c r="H5" s="121"/>
      <c r="I5" s="121"/>
      <c r="J5" s="121"/>
      <c r="K5" s="121"/>
      <c r="L5" s="121"/>
      <c r="M5" s="121"/>
      <c r="N5" s="121"/>
    </row>
    <row r="6" spans="1:17" ht="33.6" customHeight="1" x14ac:dyDescent="0.4">
      <c r="A6" s="5"/>
      <c r="B6" s="5"/>
      <c r="C6" s="5"/>
      <c r="D6" s="5"/>
      <c r="E6" s="5"/>
      <c r="F6" s="5"/>
      <c r="G6" s="125"/>
      <c r="H6" s="125"/>
      <c r="I6" s="125"/>
      <c r="J6" s="125"/>
      <c r="K6" s="125"/>
      <c r="L6" s="125"/>
      <c r="M6" s="125"/>
      <c r="N6" s="125"/>
      <c r="O6" s="91"/>
      <c r="P6" s="91"/>
      <c r="Q6" s="91"/>
    </row>
    <row r="7" spans="1:17" x14ac:dyDescent="0.2">
      <c r="A7" s="5"/>
      <c r="B7" s="5"/>
      <c r="C7" s="5"/>
      <c r="D7" s="5"/>
      <c r="E7" s="5"/>
      <c r="F7" s="5"/>
      <c r="G7" s="5"/>
      <c r="H7" s="5"/>
      <c r="I7" s="5"/>
      <c r="J7" s="5"/>
      <c r="K7" s="5"/>
      <c r="L7" s="5"/>
      <c r="M7" s="5"/>
      <c r="N7" s="5"/>
    </row>
    <row r="8" spans="1:17" x14ac:dyDescent="0.2">
      <c r="A8" s="5"/>
      <c r="B8" s="5"/>
      <c r="C8" s="5"/>
      <c r="D8" s="5"/>
      <c r="E8" s="5"/>
      <c r="F8" s="5"/>
      <c r="G8" s="5"/>
      <c r="H8" s="5"/>
      <c r="I8" s="5"/>
      <c r="J8" s="5"/>
      <c r="K8" s="5"/>
      <c r="L8" s="5"/>
      <c r="M8" s="5"/>
      <c r="N8" s="5"/>
    </row>
    <row r="9" spans="1:17" x14ac:dyDescent="0.2">
      <c r="A9" s="5"/>
      <c r="B9" s="5"/>
      <c r="C9" s="5"/>
      <c r="D9" s="5"/>
      <c r="E9" s="5"/>
      <c r="F9" s="5"/>
      <c r="G9" s="5"/>
      <c r="H9" s="5"/>
      <c r="I9" s="5"/>
      <c r="J9" s="5"/>
      <c r="K9" s="5"/>
      <c r="L9" s="5"/>
      <c r="M9" s="5"/>
      <c r="N9" s="5"/>
    </row>
    <row r="10" spans="1:17" ht="15" x14ac:dyDescent="0.2">
      <c r="A10" s="5"/>
      <c r="B10" s="5"/>
      <c r="C10" s="5"/>
      <c r="D10" s="5"/>
      <c r="E10" s="5"/>
      <c r="F10" s="5"/>
      <c r="G10" s="5"/>
      <c r="H10" s="5"/>
      <c r="I10" s="5"/>
      <c r="J10" s="5"/>
      <c r="K10" s="5"/>
      <c r="L10" s="5"/>
      <c r="M10" s="5"/>
      <c r="N10" s="5"/>
      <c r="O10" s="7"/>
    </row>
    <row r="11" spans="1:17" ht="15" x14ac:dyDescent="0.2">
      <c r="A11" s="5"/>
      <c r="B11" s="5"/>
      <c r="C11" s="5"/>
      <c r="D11" s="5"/>
      <c r="E11" s="5"/>
      <c r="F11" s="5"/>
      <c r="G11" s="5"/>
      <c r="H11" s="5"/>
      <c r="I11" s="5"/>
      <c r="J11" s="5"/>
      <c r="K11" s="5"/>
      <c r="L11" s="5"/>
      <c r="M11" s="5"/>
      <c r="N11" s="5"/>
      <c r="O11" s="7"/>
    </row>
    <row r="12" spans="1:17" ht="15" x14ac:dyDescent="0.2">
      <c r="A12" s="5"/>
      <c r="B12" s="123"/>
      <c r="C12" s="124"/>
      <c r="D12" s="124"/>
      <c r="E12" s="124"/>
      <c r="F12" s="124"/>
      <c r="G12" s="124"/>
      <c r="H12" s="124"/>
      <c r="I12" s="124"/>
      <c r="J12" s="124"/>
      <c r="K12" s="124"/>
      <c r="L12" s="124"/>
      <c r="M12" s="124"/>
      <c r="N12" s="5"/>
      <c r="O12" s="7"/>
    </row>
    <row r="13" spans="1:17" x14ac:dyDescent="0.2">
      <c r="A13" s="5"/>
      <c r="B13" s="123"/>
      <c r="C13" s="124"/>
      <c r="D13" s="124"/>
      <c r="E13" s="124"/>
      <c r="F13" s="124"/>
      <c r="G13" s="124"/>
      <c r="H13" s="124"/>
      <c r="I13" s="124"/>
      <c r="J13" s="124"/>
      <c r="K13" s="124"/>
      <c r="L13" s="124"/>
      <c r="M13" s="124"/>
      <c r="N13" s="5"/>
    </row>
    <row r="14" spans="1:17" ht="16.899999999999999" customHeight="1" x14ac:dyDescent="0.5">
      <c r="A14" s="5"/>
      <c r="B14" s="120"/>
      <c r="C14" s="120"/>
      <c r="D14" s="120"/>
      <c r="E14" s="120"/>
      <c r="F14" s="120"/>
      <c r="G14" s="120"/>
      <c r="H14" s="120"/>
      <c r="I14" s="120"/>
      <c r="J14" s="120"/>
      <c r="K14" s="120"/>
      <c r="L14" s="120"/>
      <c r="M14" s="120"/>
      <c r="N14" s="5"/>
    </row>
    <row r="15" spans="1:17" ht="33.75" x14ac:dyDescent="0.5">
      <c r="A15" s="5"/>
      <c r="B15" s="120" t="s">
        <v>2</v>
      </c>
      <c r="C15" s="120"/>
      <c r="D15" s="120"/>
      <c r="E15" s="120"/>
      <c r="F15" s="120"/>
      <c r="G15" s="120"/>
      <c r="H15" s="120"/>
      <c r="I15" s="120"/>
      <c r="J15" s="120"/>
      <c r="K15" s="120"/>
      <c r="L15" s="120"/>
      <c r="M15" s="120"/>
      <c r="N15" s="5"/>
    </row>
    <row r="16" spans="1:17" ht="33.75" customHeight="1" x14ac:dyDescent="0.5">
      <c r="A16" s="5"/>
      <c r="B16" s="120" t="s">
        <v>3</v>
      </c>
      <c r="C16" s="120"/>
      <c r="D16" s="120"/>
      <c r="E16" s="120"/>
      <c r="F16" s="120"/>
      <c r="G16" s="120"/>
      <c r="H16" s="120"/>
      <c r="I16" s="120"/>
      <c r="J16" s="120"/>
      <c r="K16" s="120"/>
      <c r="L16" s="120"/>
      <c r="M16" s="120"/>
      <c r="N16" s="5"/>
    </row>
    <row r="17" spans="1:15" ht="15" x14ac:dyDescent="0.2">
      <c r="A17" s="5"/>
      <c r="B17" s="5"/>
      <c r="C17" s="8"/>
      <c r="D17" s="8"/>
      <c r="E17" s="8"/>
      <c r="F17" s="8"/>
      <c r="G17" s="8"/>
      <c r="H17" s="8"/>
      <c r="I17" s="8"/>
      <c r="J17" s="8"/>
      <c r="K17" s="8"/>
      <c r="L17" s="8"/>
      <c r="M17" s="8"/>
      <c r="N17" s="5"/>
      <c r="O17" s="7"/>
    </row>
    <row r="18" spans="1:15" ht="15" x14ac:dyDescent="0.2">
      <c r="A18" s="5"/>
      <c r="B18" s="9"/>
      <c r="C18" s="10"/>
      <c r="D18" s="10"/>
      <c r="E18" s="10"/>
      <c r="F18" s="10"/>
      <c r="G18" s="10"/>
      <c r="H18" s="10"/>
      <c r="I18" s="10"/>
      <c r="J18" s="10"/>
      <c r="K18" s="10"/>
      <c r="L18" s="10"/>
      <c r="M18" s="10"/>
      <c r="N18" s="5"/>
      <c r="O18" s="7"/>
    </row>
    <row r="19" spans="1:15" ht="15" x14ac:dyDescent="0.2">
      <c r="A19" s="5"/>
      <c r="B19" s="9"/>
      <c r="C19" s="10"/>
      <c r="D19" s="10"/>
      <c r="E19" s="10"/>
      <c r="F19" s="10"/>
      <c r="G19" s="10"/>
      <c r="H19" s="10"/>
      <c r="I19" s="10"/>
      <c r="J19" s="10"/>
      <c r="K19" s="10"/>
      <c r="L19" s="10"/>
      <c r="M19" s="10"/>
      <c r="N19" s="5"/>
      <c r="O19" s="7"/>
    </row>
    <row r="20" spans="1:15" ht="15" x14ac:dyDescent="0.2">
      <c r="A20" s="5"/>
      <c r="B20" s="9"/>
      <c r="C20" s="8"/>
      <c r="D20" s="8"/>
      <c r="E20" s="8"/>
      <c r="F20" s="8"/>
      <c r="G20" s="8"/>
      <c r="H20" s="8"/>
      <c r="I20" s="8"/>
      <c r="J20" s="8"/>
      <c r="K20" s="8"/>
      <c r="L20" s="8"/>
      <c r="M20" s="8"/>
      <c r="N20" s="5"/>
      <c r="O20" s="7"/>
    </row>
    <row r="21" spans="1:15" ht="21.75" customHeight="1" x14ac:dyDescent="0.2">
      <c r="A21" s="5"/>
      <c r="B21" s="10"/>
      <c r="C21" s="8"/>
      <c r="D21" s="8"/>
      <c r="E21" s="8"/>
      <c r="F21" s="8"/>
      <c r="G21" s="8"/>
      <c r="H21" s="8"/>
      <c r="I21" s="8"/>
      <c r="J21" s="8"/>
      <c r="K21" s="8"/>
      <c r="L21" s="8"/>
      <c r="M21" s="8"/>
      <c r="N21" s="5"/>
      <c r="O21" s="7"/>
    </row>
    <row r="22" spans="1:15" ht="23.25" x14ac:dyDescent="0.2">
      <c r="A22" s="5"/>
      <c r="B22" s="133" t="s">
        <v>4</v>
      </c>
      <c r="C22" s="133"/>
      <c r="D22" s="133"/>
      <c r="E22" s="133"/>
      <c r="F22" s="133"/>
      <c r="G22" s="133"/>
      <c r="H22" s="133"/>
      <c r="I22" s="133"/>
      <c r="J22" s="133"/>
      <c r="K22" s="133"/>
      <c r="L22" s="133"/>
      <c r="M22" s="133"/>
      <c r="N22" s="5"/>
      <c r="O22" s="7"/>
    </row>
    <row r="23" spans="1:15" ht="15" x14ac:dyDescent="0.2">
      <c r="A23" s="5"/>
      <c r="B23" s="9"/>
      <c r="C23" s="8"/>
      <c r="D23" s="8"/>
      <c r="E23" s="8"/>
      <c r="F23" s="8"/>
      <c r="G23" s="8"/>
      <c r="H23" s="8"/>
      <c r="I23" s="8"/>
      <c r="J23" s="8"/>
      <c r="K23" s="8"/>
      <c r="L23" s="8"/>
      <c r="M23" s="8"/>
      <c r="N23" s="5"/>
      <c r="O23" s="7"/>
    </row>
    <row r="24" spans="1:15" ht="42" customHeight="1" x14ac:dyDescent="0.2">
      <c r="A24" s="5"/>
      <c r="B24" s="132" t="s">
        <v>5</v>
      </c>
      <c r="C24" s="132"/>
      <c r="D24" s="132"/>
      <c r="E24" s="132"/>
      <c r="F24" s="132"/>
      <c r="G24" s="132"/>
      <c r="H24" s="132"/>
      <c r="I24" s="132"/>
      <c r="J24" s="132"/>
      <c r="K24" s="132"/>
      <c r="L24" s="132"/>
      <c r="M24" s="132"/>
      <c r="N24" s="5"/>
      <c r="O24" s="7"/>
    </row>
    <row r="25" spans="1:15" ht="15" x14ac:dyDescent="0.2">
      <c r="A25" s="5"/>
      <c r="B25" s="5"/>
      <c r="C25" s="5"/>
      <c r="D25" s="5"/>
      <c r="E25" s="5"/>
      <c r="F25" s="5"/>
      <c r="G25" s="5"/>
      <c r="H25" s="5"/>
      <c r="I25" s="5"/>
      <c r="J25" s="5"/>
      <c r="K25" s="5"/>
      <c r="L25" s="5"/>
      <c r="M25" s="5"/>
      <c r="N25" s="5"/>
      <c r="O25" s="7"/>
    </row>
    <row r="26" spans="1:15" x14ac:dyDescent="0.2">
      <c r="A26" s="5"/>
      <c r="B26" s="5"/>
      <c r="C26" s="5"/>
      <c r="D26" s="5"/>
      <c r="E26" s="5"/>
      <c r="F26" s="5"/>
      <c r="G26" s="5"/>
      <c r="H26" s="5"/>
      <c r="I26" s="5"/>
      <c r="J26" s="5"/>
      <c r="K26" s="5"/>
      <c r="L26" s="5"/>
      <c r="M26" s="5"/>
      <c r="N26" s="5"/>
    </row>
    <row r="27" spans="1:15" ht="23.25" x14ac:dyDescent="0.35">
      <c r="A27" s="5"/>
      <c r="B27" s="127"/>
      <c r="C27" s="127"/>
      <c r="D27" s="127"/>
      <c r="E27" s="127"/>
      <c r="F27" s="127"/>
      <c r="G27" s="127"/>
      <c r="H27" s="127"/>
      <c r="I27" s="127"/>
      <c r="J27" s="127"/>
      <c r="K27" s="127"/>
      <c r="L27" s="127"/>
      <c r="M27" s="127"/>
      <c r="N27" s="5"/>
    </row>
    <row r="28" spans="1:15" ht="23.25" x14ac:dyDescent="0.35">
      <c r="A28" s="5"/>
      <c r="B28" s="127"/>
      <c r="C28" s="127"/>
      <c r="D28" s="127"/>
      <c r="E28" s="127"/>
      <c r="F28" s="127"/>
      <c r="G28" s="127"/>
      <c r="H28" s="127"/>
      <c r="I28" s="127"/>
      <c r="J28" s="127"/>
      <c r="K28" s="127"/>
      <c r="L28" s="127"/>
      <c r="M28" s="127"/>
      <c r="N28" s="5"/>
    </row>
    <row r="29" spans="1:15" ht="23.25" x14ac:dyDescent="0.35">
      <c r="A29" s="5"/>
      <c r="B29" s="127"/>
      <c r="C29" s="127"/>
      <c r="D29" s="127"/>
      <c r="E29" s="127"/>
      <c r="F29" s="127"/>
      <c r="G29" s="127"/>
      <c r="H29" s="127"/>
      <c r="I29" s="127"/>
      <c r="J29" s="127"/>
      <c r="K29" s="127"/>
      <c r="L29" s="127"/>
      <c r="M29" s="127"/>
      <c r="N29" s="5"/>
    </row>
    <row r="30" spans="1:15" x14ac:dyDescent="0.2">
      <c r="A30" s="5"/>
      <c r="B30" s="11"/>
      <c r="C30" s="11"/>
      <c r="D30" s="11"/>
      <c r="E30" s="11"/>
      <c r="F30" s="11"/>
      <c r="G30" s="11"/>
      <c r="H30" s="11"/>
      <c r="I30" s="11"/>
      <c r="J30" s="11"/>
      <c r="K30" s="11"/>
      <c r="L30" s="11"/>
      <c r="M30" s="11"/>
      <c r="N30" s="5"/>
    </row>
    <row r="31" spans="1:15" ht="30" customHeight="1" x14ac:dyDescent="0.35">
      <c r="A31" s="5"/>
      <c r="B31" s="127" t="s">
        <v>6</v>
      </c>
      <c r="C31" s="127"/>
      <c r="D31" s="127"/>
      <c r="E31" s="127"/>
      <c r="F31" s="127"/>
      <c r="G31" s="127"/>
      <c r="H31" s="127"/>
      <c r="I31" s="127"/>
      <c r="J31" s="127"/>
      <c r="K31" s="127"/>
      <c r="L31" s="127"/>
      <c r="M31" s="127"/>
      <c r="N31" s="5"/>
    </row>
    <row r="32" spans="1:15" ht="23.25" x14ac:dyDescent="0.35">
      <c r="A32" s="5"/>
      <c r="B32" s="134" t="s">
        <v>7</v>
      </c>
      <c r="C32" s="135"/>
      <c r="D32" s="135"/>
      <c r="E32" s="135"/>
      <c r="F32" s="135"/>
      <c r="G32" s="135"/>
      <c r="H32" s="135"/>
      <c r="I32" s="135"/>
      <c r="J32" s="135"/>
      <c r="K32" s="135"/>
      <c r="L32" s="135"/>
      <c r="M32" s="135"/>
      <c r="N32" s="5"/>
    </row>
    <row r="33" spans="1:14" x14ac:dyDescent="0.2">
      <c r="A33" s="5"/>
      <c r="B33" s="5"/>
      <c r="C33" s="5"/>
      <c r="D33" s="5"/>
      <c r="E33" s="5"/>
      <c r="F33" s="5"/>
      <c r="G33" s="5"/>
      <c r="H33" s="5"/>
      <c r="I33" s="5"/>
      <c r="J33" s="5"/>
      <c r="K33" s="5"/>
      <c r="L33" s="5"/>
      <c r="M33" s="5"/>
      <c r="N33" s="5"/>
    </row>
    <row r="34" spans="1:14" ht="23.25" x14ac:dyDescent="0.35">
      <c r="A34" s="5"/>
      <c r="B34" s="127"/>
      <c r="C34" s="127"/>
      <c r="D34" s="127"/>
      <c r="E34" s="127"/>
      <c r="F34" s="127"/>
      <c r="G34" s="127"/>
      <c r="H34" s="127"/>
      <c r="I34" s="127"/>
      <c r="J34" s="127"/>
      <c r="K34" s="127"/>
      <c r="L34" s="127"/>
      <c r="M34" s="127"/>
      <c r="N34" s="5"/>
    </row>
    <row r="35" spans="1:14" ht="23.25" x14ac:dyDescent="0.35">
      <c r="A35" s="5"/>
      <c r="B35" s="127"/>
      <c r="C35" s="127"/>
      <c r="D35" s="127"/>
      <c r="E35" s="127"/>
      <c r="F35" s="127"/>
      <c r="G35" s="127"/>
      <c r="H35" s="127"/>
      <c r="I35" s="127"/>
      <c r="J35" s="127"/>
      <c r="K35" s="127"/>
      <c r="L35" s="127"/>
      <c r="M35" s="127"/>
      <c r="N35" s="5"/>
    </row>
    <row r="36" spans="1:14" ht="23.25" x14ac:dyDescent="0.35">
      <c r="A36" s="5"/>
      <c r="B36" s="127"/>
      <c r="C36" s="127"/>
      <c r="D36" s="127"/>
      <c r="E36" s="127"/>
      <c r="F36" s="127"/>
      <c r="G36" s="127"/>
      <c r="H36" s="127"/>
      <c r="I36" s="127"/>
      <c r="J36" s="127"/>
      <c r="K36" s="127"/>
      <c r="L36" s="127"/>
      <c r="M36" s="127"/>
      <c r="N36" s="5"/>
    </row>
    <row r="37" spans="1:14" x14ac:dyDescent="0.2">
      <c r="A37" s="5"/>
      <c r="B37" s="11"/>
      <c r="C37" s="11"/>
      <c r="D37" s="11"/>
      <c r="E37" s="11"/>
      <c r="F37" s="11"/>
      <c r="G37" s="11"/>
      <c r="H37" s="11"/>
      <c r="I37" s="11"/>
      <c r="J37" s="11"/>
      <c r="K37" s="11"/>
      <c r="L37" s="11"/>
      <c r="M37" s="11"/>
      <c r="N37" s="5"/>
    </row>
    <row r="38" spans="1:14" ht="23.25" x14ac:dyDescent="0.35">
      <c r="A38" s="5"/>
      <c r="B38" s="127"/>
      <c r="C38" s="127"/>
      <c r="D38" s="127"/>
      <c r="E38" s="127"/>
      <c r="F38" s="127"/>
      <c r="G38" s="127"/>
      <c r="H38" s="127"/>
      <c r="I38" s="127"/>
      <c r="J38" s="127"/>
      <c r="K38" s="127"/>
      <c r="L38" s="127"/>
      <c r="M38" s="127"/>
      <c r="N38" s="5"/>
    </row>
    <row r="39" spans="1:14" ht="27" x14ac:dyDescent="0.35">
      <c r="A39" s="5"/>
      <c r="B39" s="129"/>
      <c r="C39" s="130"/>
      <c r="D39" s="130"/>
      <c r="E39" s="130"/>
      <c r="F39" s="130"/>
      <c r="G39" s="130"/>
      <c r="H39" s="130"/>
      <c r="I39" s="130"/>
      <c r="J39" s="130"/>
      <c r="K39" s="130"/>
      <c r="L39" s="130"/>
      <c r="M39" s="130"/>
      <c r="N39" s="5"/>
    </row>
    <row r="40" spans="1:14" x14ac:dyDescent="0.2">
      <c r="A40" s="5"/>
      <c r="B40" s="11"/>
      <c r="C40" s="11"/>
      <c r="D40" s="11"/>
      <c r="E40" s="11"/>
      <c r="F40" s="11"/>
      <c r="G40" s="11"/>
      <c r="H40" s="11"/>
      <c r="I40" s="11"/>
      <c r="J40" s="11"/>
      <c r="K40" s="11"/>
      <c r="L40" s="11"/>
      <c r="M40" s="11"/>
      <c r="N40" s="5"/>
    </row>
    <row r="41" spans="1:14" ht="15" x14ac:dyDescent="0.2">
      <c r="A41" s="5"/>
      <c r="B41" s="12"/>
      <c r="C41" s="12"/>
      <c r="D41" s="12"/>
      <c r="E41" s="12"/>
      <c r="F41" s="13"/>
      <c r="G41" s="128"/>
      <c r="H41" s="128"/>
      <c r="I41" s="128"/>
      <c r="J41" s="128"/>
      <c r="K41" s="128"/>
      <c r="L41" s="128"/>
      <c r="M41" s="128"/>
      <c r="N41" s="5"/>
    </row>
    <row r="42" spans="1:14" x14ac:dyDescent="0.2">
      <c r="A42" s="5"/>
      <c r="B42" s="5"/>
      <c r="C42" s="5"/>
      <c r="D42" s="5"/>
      <c r="E42" s="5"/>
      <c r="F42" s="5"/>
      <c r="G42" s="5"/>
      <c r="H42" s="5"/>
      <c r="I42" s="5"/>
      <c r="J42" s="5"/>
      <c r="K42" s="5"/>
      <c r="L42" s="5"/>
      <c r="M42" s="5"/>
      <c r="N42" s="5"/>
    </row>
    <row r="43" spans="1:14" ht="27" customHeight="1" x14ac:dyDescent="0.2">
      <c r="A43" s="5"/>
      <c r="B43" s="5"/>
      <c r="C43" s="5"/>
      <c r="D43" s="14" t="s">
        <v>8</v>
      </c>
      <c r="E43" s="15"/>
      <c r="F43" s="15"/>
      <c r="G43" s="15"/>
      <c r="H43" s="15"/>
      <c r="I43" s="15"/>
      <c r="J43" s="15"/>
      <c r="K43" s="15"/>
      <c r="L43" s="5"/>
      <c r="M43" s="5"/>
      <c r="N43" s="5"/>
    </row>
    <row r="44" spans="1:14" ht="27" customHeight="1" x14ac:dyDescent="0.2">
      <c r="A44" s="5"/>
      <c r="B44" s="5"/>
      <c r="C44" s="5"/>
      <c r="D44" s="16" t="s">
        <v>9</v>
      </c>
      <c r="E44" s="15"/>
      <c r="F44" s="15"/>
      <c r="G44" s="15"/>
      <c r="H44" s="15"/>
      <c r="I44" s="15"/>
      <c r="J44" s="15"/>
      <c r="K44" s="15"/>
      <c r="L44" s="5"/>
      <c r="M44" s="5"/>
      <c r="N44" s="5"/>
    </row>
    <row r="45" spans="1:14" ht="27" customHeight="1" x14ac:dyDescent="0.2">
      <c r="A45" s="5"/>
      <c r="B45" s="5"/>
      <c r="C45" s="5"/>
      <c r="D45" s="16" t="s">
        <v>10</v>
      </c>
      <c r="E45" s="15"/>
      <c r="F45" s="15"/>
      <c r="G45" s="15"/>
      <c r="H45" s="15"/>
      <c r="I45" s="15"/>
      <c r="J45" s="15"/>
      <c r="K45" s="15"/>
      <c r="L45" s="5"/>
      <c r="M45" s="5"/>
      <c r="N45" s="5"/>
    </row>
    <row r="46" spans="1:14" ht="27" customHeight="1" x14ac:dyDescent="0.2">
      <c r="A46" s="5"/>
      <c r="B46" s="5"/>
      <c r="C46" s="5"/>
      <c r="D46" s="16" t="s">
        <v>11</v>
      </c>
      <c r="E46" s="15"/>
      <c r="F46" s="15"/>
      <c r="G46" s="15"/>
      <c r="H46" s="15"/>
      <c r="I46" s="15"/>
      <c r="J46" s="15"/>
      <c r="K46" s="15"/>
      <c r="L46" s="5"/>
      <c r="M46" s="5"/>
      <c r="N46" s="5"/>
    </row>
    <row r="47" spans="1:14" ht="27" customHeight="1" x14ac:dyDescent="0.2">
      <c r="A47" s="5"/>
      <c r="B47" s="5"/>
      <c r="C47" s="5"/>
      <c r="D47" s="16" t="s">
        <v>12</v>
      </c>
      <c r="E47" s="15"/>
      <c r="F47" s="15"/>
      <c r="G47" s="15"/>
      <c r="H47" s="15"/>
      <c r="I47" s="15"/>
      <c r="J47" s="15"/>
      <c r="K47" s="15"/>
      <c r="L47" s="5"/>
      <c r="M47" s="5"/>
      <c r="N47" s="5"/>
    </row>
    <row r="48" spans="1:14" x14ac:dyDescent="0.2">
      <c r="A48" s="5"/>
      <c r="B48" s="5"/>
      <c r="C48" s="5"/>
      <c r="D48" s="5"/>
      <c r="E48" s="5"/>
      <c r="F48" s="5"/>
      <c r="G48" s="5"/>
      <c r="H48" s="5"/>
      <c r="I48" s="5"/>
      <c r="J48" s="5"/>
      <c r="K48" s="5"/>
      <c r="L48" s="5"/>
      <c r="M48" s="5"/>
      <c r="N48" s="5"/>
    </row>
    <row r="49" spans="1:14" x14ac:dyDescent="0.2">
      <c r="A49" s="5"/>
      <c r="B49" s="5"/>
      <c r="C49" s="131" t="s">
        <v>13</v>
      </c>
      <c r="D49" s="131"/>
      <c r="E49" s="131"/>
      <c r="F49" s="131"/>
      <c r="G49" s="131"/>
      <c r="H49" s="131"/>
      <c r="I49" s="131"/>
      <c r="J49" s="131"/>
      <c r="K49" s="131"/>
      <c r="L49" s="131"/>
      <c r="M49" s="5"/>
      <c r="N49" s="5"/>
    </row>
    <row r="50" spans="1:14" x14ac:dyDescent="0.2">
      <c r="A50" s="5"/>
      <c r="B50" s="5"/>
      <c r="C50" s="5"/>
      <c r="D50" s="5"/>
      <c r="E50" s="5"/>
      <c r="F50" s="5"/>
      <c r="G50" s="5"/>
      <c r="H50" s="5"/>
      <c r="I50" s="5"/>
      <c r="J50" s="5"/>
      <c r="K50" s="5"/>
      <c r="L50" s="5"/>
      <c r="M50" s="5"/>
      <c r="N50" s="5"/>
    </row>
    <row r="51" spans="1:14" x14ac:dyDescent="0.2">
      <c r="A51" s="5"/>
      <c r="B51" s="5"/>
      <c r="C51" s="5"/>
      <c r="D51" s="5"/>
      <c r="E51" s="5"/>
      <c r="F51" s="5"/>
      <c r="G51" s="5"/>
      <c r="H51" s="5"/>
      <c r="I51" s="5"/>
      <c r="J51" s="5"/>
      <c r="K51" s="5"/>
      <c r="L51" s="5"/>
      <c r="M51" s="5"/>
      <c r="N51" s="5"/>
    </row>
    <row r="52" spans="1:14" x14ac:dyDescent="0.2">
      <c r="A52" s="5"/>
      <c r="B52" s="5"/>
      <c r="C52" s="5"/>
      <c r="D52" s="5"/>
      <c r="E52" s="5"/>
      <c r="F52" s="5"/>
      <c r="G52" s="5"/>
      <c r="H52" s="5"/>
      <c r="I52" s="5"/>
      <c r="J52" s="5"/>
      <c r="K52" s="5"/>
      <c r="L52" s="5"/>
      <c r="M52" s="5"/>
      <c r="N52" s="5"/>
    </row>
    <row r="53" spans="1:14" ht="15" customHeight="1" x14ac:dyDescent="0.2">
      <c r="A53" s="126"/>
      <c r="B53" s="126"/>
      <c r="C53" s="126"/>
      <c r="D53" s="126"/>
      <c r="E53" s="126"/>
      <c r="F53" s="126"/>
      <c r="G53" s="126"/>
      <c r="H53" s="126"/>
      <c r="I53" s="126"/>
      <c r="J53" s="126"/>
      <c r="K53" s="126"/>
      <c r="L53" s="126"/>
      <c r="M53" s="126"/>
      <c r="N53" s="126"/>
    </row>
    <row r="54" spans="1:14" x14ac:dyDescent="0.2">
      <c r="A54" s="5"/>
      <c r="B54" s="5"/>
      <c r="C54" s="5"/>
      <c r="D54" s="5"/>
      <c r="E54" s="5"/>
      <c r="F54" s="5"/>
      <c r="G54" s="5"/>
      <c r="H54" s="5"/>
      <c r="I54" s="5"/>
      <c r="J54" s="5"/>
      <c r="K54" s="5"/>
      <c r="L54" s="5"/>
      <c r="M54" s="5"/>
      <c r="N54" s="5"/>
    </row>
  </sheetData>
  <sheetProtection selectLockedCells="1"/>
  <mergeCells count="24">
    <mergeCell ref="B24:M24"/>
    <mergeCell ref="B27:M27"/>
    <mergeCell ref="B28:M28"/>
    <mergeCell ref="B38:M38"/>
    <mergeCell ref="B16:M16"/>
    <mergeCell ref="B22:M22"/>
    <mergeCell ref="B29:M29"/>
    <mergeCell ref="B31:M31"/>
    <mergeCell ref="B32:M32"/>
    <mergeCell ref="A53:N53"/>
    <mergeCell ref="B36:M36"/>
    <mergeCell ref="G41:M41"/>
    <mergeCell ref="B34:M34"/>
    <mergeCell ref="B35:M35"/>
    <mergeCell ref="B39:M39"/>
    <mergeCell ref="C49:L49"/>
    <mergeCell ref="B15:M15"/>
    <mergeCell ref="G3:N3"/>
    <mergeCell ref="G4:N4"/>
    <mergeCell ref="G5:N5"/>
    <mergeCell ref="B12:M12"/>
    <mergeCell ref="B13:M13"/>
    <mergeCell ref="B14:M14"/>
    <mergeCell ref="G6:N6"/>
  </mergeCells>
  <hyperlinks>
    <hyperlink ref="B32" r:id="rId1" xr:uid="{00000000-0004-0000-0000-000001000000}"/>
  </hyperlinks>
  <printOptions horizontalCentered="1" verticalCentered="1"/>
  <pageMargins left="0.25" right="0.25" top="0.4" bottom="0.4" header="0.5" footer="0.34"/>
  <pageSetup scale="70" orientation="portrait" useFirstPageNumber="1" r:id="rId2"/>
  <headerFooter scaleWithDoc="0"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H586"/>
  <sheetViews>
    <sheetView tabSelected="1" topLeftCell="A104" zoomScale="70" zoomScaleNormal="70" zoomScaleSheetLayoutView="100" workbookViewId="0">
      <selection activeCell="O107" sqref="O107"/>
    </sheetView>
  </sheetViews>
  <sheetFormatPr defaultColWidth="0" defaultRowHeight="14.25" zeroHeight="1" x14ac:dyDescent="0.2"/>
  <cols>
    <col min="1" max="1" width="44.42578125" style="20" customWidth="1"/>
    <col min="2" max="2" width="24.28515625" style="20" customWidth="1"/>
    <col min="3" max="3" width="8.140625" style="20" customWidth="1"/>
    <col min="4" max="5" width="13.5703125" style="20" customWidth="1"/>
    <col min="6" max="6" width="6.42578125" style="20" customWidth="1"/>
    <col min="7" max="7" width="6.140625" style="20" customWidth="1"/>
    <col min="8" max="8" width="7.85546875" style="20" customWidth="1"/>
    <col min="9" max="10" width="11.5703125" style="20" customWidth="1"/>
    <col min="11" max="11" width="13.7109375" style="20" customWidth="1"/>
    <col min="12" max="13" width="12.28515625" style="20" customWidth="1"/>
    <col min="14" max="14" width="13.42578125" style="20" customWidth="1"/>
    <col min="15" max="15" width="15.28515625" style="20" customWidth="1"/>
    <col min="16" max="16" width="16.85546875" style="20" hidden="1" customWidth="1"/>
    <col min="17" max="17" width="48.85546875" style="18" hidden="1" customWidth="1"/>
    <col min="18" max="18" width="24.85546875" style="19" hidden="1" customWidth="1"/>
    <col min="19" max="19" width="37.28515625" style="19" hidden="1" customWidth="1"/>
    <col min="20" max="20" width="19.5703125" style="19" hidden="1" customWidth="1"/>
    <col min="21" max="21" width="37.28515625" style="19" hidden="1" customWidth="1"/>
    <col min="22" max="22" width="38" style="19" hidden="1" customWidth="1"/>
    <col min="23" max="23" width="25.28515625" style="20" hidden="1" customWidth="1"/>
    <col min="24" max="24" width="23" style="20" hidden="1" customWidth="1"/>
    <col min="25" max="28" width="42" style="20" hidden="1" customWidth="1"/>
    <col min="29" max="29" width="76.28515625" style="20" hidden="1" customWidth="1"/>
    <col min="30" max="30" width="85.42578125" style="20" hidden="1" customWidth="1"/>
    <col min="31" max="31" width="90.5703125" style="20" hidden="1" customWidth="1"/>
    <col min="32" max="32" width="94" style="20" hidden="1" customWidth="1"/>
    <col min="33" max="33" width="33" style="20" hidden="1" customWidth="1"/>
    <col min="34" max="34" width="92.85546875" style="20" hidden="1" customWidth="1"/>
    <col min="35" max="35" width="24.5703125" style="20" hidden="1" customWidth="1"/>
    <col min="36" max="36" width="20.7109375" style="20" hidden="1" customWidth="1"/>
    <col min="37" max="37" width="28.140625" style="20" hidden="1" customWidth="1"/>
    <col min="38" max="38" width="26.5703125" style="20" hidden="1" customWidth="1"/>
    <col min="39" max="39" width="23.28515625" style="20" hidden="1" customWidth="1"/>
    <col min="40" max="40" width="23.7109375" style="20" hidden="1" customWidth="1"/>
    <col min="41" max="41" width="23.28515625" style="20" hidden="1" customWidth="1"/>
    <col min="42" max="42" width="41.7109375" style="20" hidden="1" customWidth="1"/>
    <col min="43" max="43" width="23.28515625" style="20" hidden="1" customWidth="1"/>
    <col min="44" max="46" width="24.28515625" style="20" hidden="1" customWidth="1"/>
    <col min="47" max="47" width="42.85546875" style="20" hidden="1" customWidth="1"/>
    <col min="48" max="48" width="24.28515625" style="20" hidden="1" customWidth="1"/>
    <col min="49" max="49" width="27.7109375" style="20" hidden="1" customWidth="1"/>
    <col min="50" max="50" width="28.85546875" style="20" hidden="1" customWidth="1"/>
    <col min="51" max="51" width="36.140625" style="20" hidden="1" customWidth="1"/>
    <col min="52" max="52" width="42.7109375" style="20" hidden="1" customWidth="1"/>
    <col min="53" max="53" width="24.140625" style="20" hidden="1" customWidth="1"/>
    <col min="54" max="56" width="25.140625" style="20" hidden="1" customWidth="1"/>
    <col min="57" max="57" width="43.7109375" style="20" hidden="1" customWidth="1"/>
    <col min="58" max="58" width="25.140625" style="20" hidden="1" customWidth="1"/>
    <col min="59" max="16384" width="8.85546875" style="20" hidden="1"/>
  </cols>
  <sheetData>
    <row r="1" spans="1:60" ht="18" x14ac:dyDescent="0.2">
      <c r="A1" s="112" t="s">
        <v>14</v>
      </c>
      <c r="B1" s="113"/>
      <c r="C1" s="113"/>
      <c r="D1" s="113"/>
      <c r="E1" s="113"/>
      <c r="F1" s="113"/>
      <c r="G1" s="113"/>
      <c r="H1" s="113"/>
      <c r="I1" s="113"/>
      <c r="J1" s="113"/>
      <c r="K1" s="113"/>
      <c r="L1" s="196"/>
      <c r="M1" s="197"/>
      <c r="N1" s="190"/>
      <c r="O1" s="191"/>
      <c r="P1" s="17"/>
      <c r="Q1" s="95"/>
    </row>
    <row r="2" spans="1:60" ht="31.5" customHeight="1" x14ac:dyDescent="0.2">
      <c r="A2" s="94" t="s">
        <v>15</v>
      </c>
      <c r="B2" s="82"/>
      <c r="C2" s="82"/>
      <c r="D2" s="82"/>
      <c r="E2" s="82"/>
      <c r="F2" s="82"/>
      <c r="G2" s="82"/>
      <c r="H2" s="82"/>
      <c r="I2" s="82"/>
      <c r="J2" s="82"/>
      <c r="K2" s="82"/>
      <c r="L2" s="198">
        <v>45292</v>
      </c>
      <c r="M2" s="199"/>
      <c r="N2" s="192"/>
      <c r="O2" s="193"/>
      <c r="P2" s="17"/>
      <c r="R2" s="89" t="s">
        <v>16</v>
      </c>
      <c r="S2" s="89"/>
      <c r="T2" s="89"/>
      <c r="U2" s="89"/>
      <c r="V2" s="89"/>
      <c r="W2" s="89"/>
      <c r="X2" s="89"/>
      <c r="Y2" s="89"/>
      <c r="Z2" s="89"/>
      <c r="AA2" s="89"/>
      <c r="AB2" s="89"/>
      <c r="AC2" s="89"/>
      <c r="AD2" s="89"/>
      <c r="AE2" s="59"/>
      <c r="AF2" s="59"/>
      <c r="AG2" s="59"/>
      <c r="AH2" s="59"/>
      <c r="AI2" s="59"/>
      <c r="AJ2" s="59"/>
      <c r="AK2" s="59"/>
      <c r="AL2" s="59"/>
      <c r="AM2" s="59"/>
      <c r="AN2" s="59"/>
      <c r="AO2" s="59"/>
      <c r="AP2" s="59"/>
      <c r="AQ2" s="59"/>
      <c r="AR2" s="59"/>
      <c r="AS2" s="59"/>
      <c r="AT2" s="59"/>
      <c r="AU2" s="59"/>
      <c r="AV2" s="59"/>
      <c r="AW2" s="59"/>
      <c r="AX2" s="59"/>
      <c r="AY2" s="59"/>
    </row>
    <row r="3" spans="1:60" ht="18" customHeight="1" thickBot="1" x14ac:dyDescent="0.25">
      <c r="A3" s="93" t="s">
        <v>17</v>
      </c>
      <c r="B3" s="200"/>
      <c r="C3" s="201"/>
      <c r="D3" s="201"/>
      <c r="E3" s="201"/>
      <c r="F3" s="201"/>
      <c r="G3" s="201"/>
      <c r="H3" s="201"/>
      <c r="I3" s="201"/>
      <c r="J3" s="201"/>
      <c r="K3" s="202"/>
      <c r="L3" s="206" t="s">
        <v>18</v>
      </c>
      <c r="M3" s="206"/>
      <c r="N3" s="194"/>
      <c r="O3" s="195"/>
      <c r="R3" s="98" t="s">
        <v>19</v>
      </c>
      <c r="S3" s="98" t="s">
        <v>20</v>
      </c>
      <c r="T3" s="98" t="s">
        <v>21</v>
      </c>
      <c r="U3" s="98" t="s">
        <v>22</v>
      </c>
      <c r="V3" s="98" t="s">
        <v>23</v>
      </c>
      <c r="W3" s="98" t="s">
        <v>24</v>
      </c>
      <c r="X3" s="98" t="s">
        <v>25</v>
      </c>
      <c r="Y3" s="98" t="s">
        <v>26</v>
      </c>
      <c r="Z3" s="98" t="s">
        <v>27</v>
      </c>
      <c r="AA3" s="98" t="s">
        <v>28</v>
      </c>
      <c r="AB3" s="98" t="s">
        <v>29</v>
      </c>
      <c r="AC3" s="98" t="s">
        <v>30</v>
      </c>
      <c r="AD3" s="98" t="s">
        <v>31</v>
      </c>
      <c r="AE3" s="98" t="s">
        <v>32</v>
      </c>
      <c r="AF3" s="98" t="s">
        <v>33</v>
      </c>
      <c r="AG3" s="98" t="s">
        <v>34</v>
      </c>
      <c r="AH3" s="98" t="s">
        <v>35</v>
      </c>
      <c r="AI3" s="98" t="s">
        <v>36</v>
      </c>
      <c r="AJ3" s="98" t="s">
        <v>37</v>
      </c>
      <c r="AK3" s="98" t="s">
        <v>38</v>
      </c>
      <c r="AL3" s="98" t="s">
        <v>39</v>
      </c>
      <c r="AM3" s="98" t="s">
        <v>40</v>
      </c>
      <c r="AN3" s="98" t="s">
        <v>41</v>
      </c>
      <c r="AO3" s="98" t="s">
        <v>42</v>
      </c>
      <c r="AP3" s="98" t="s">
        <v>43</v>
      </c>
      <c r="AQ3" s="98" t="s">
        <v>44</v>
      </c>
      <c r="AR3" s="98" t="s">
        <v>45</v>
      </c>
      <c r="AS3" s="98" t="s">
        <v>46</v>
      </c>
      <c r="AT3" s="98" t="s">
        <v>47</v>
      </c>
      <c r="AU3" s="98" t="s">
        <v>48</v>
      </c>
      <c r="AV3" s="98" t="s">
        <v>49</v>
      </c>
      <c r="BA3" s="41"/>
      <c r="BB3" s="25"/>
      <c r="BC3" s="44"/>
      <c r="BD3" s="25"/>
      <c r="BE3" s="25"/>
      <c r="BF3" s="25"/>
      <c r="BG3" s="25"/>
      <c r="BH3" s="25"/>
    </row>
    <row r="4" spans="1:60" ht="20.25" x14ac:dyDescent="0.25">
      <c r="A4" s="203" t="s">
        <v>50</v>
      </c>
      <c r="B4" s="204"/>
      <c r="C4" s="204"/>
      <c r="D4" s="204"/>
      <c r="E4" s="204"/>
      <c r="F4" s="204"/>
      <c r="G4" s="204"/>
      <c r="H4" s="204"/>
      <c r="I4" s="204"/>
      <c r="J4" s="204"/>
      <c r="K4" s="204"/>
      <c r="L4" s="204"/>
      <c r="M4" s="204"/>
      <c r="N4" s="204"/>
      <c r="O4" s="205"/>
      <c r="P4" s="34"/>
      <c r="R4" s="97" t="s">
        <v>32</v>
      </c>
      <c r="S4" s="97" t="s">
        <v>51</v>
      </c>
      <c r="T4" s="97" t="s">
        <v>40</v>
      </c>
      <c r="U4" s="97" t="s">
        <v>40</v>
      </c>
      <c r="V4" s="97" t="s">
        <v>24</v>
      </c>
      <c r="W4" s="97" t="s">
        <v>52</v>
      </c>
      <c r="X4" s="97" t="s">
        <v>53</v>
      </c>
      <c r="Y4" s="97" t="s">
        <v>52</v>
      </c>
      <c r="Z4" s="97" t="s">
        <v>52</v>
      </c>
      <c r="AA4" s="97" t="s">
        <v>54</v>
      </c>
      <c r="AB4" s="97" t="s">
        <v>54</v>
      </c>
      <c r="AC4" s="97" t="s">
        <v>55</v>
      </c>
      <c r="AD4" s="97" t="s">
        <v>55</v>
      </c>
      <c r="AE4" s="97" t="s">
        <v>56</v>
      </c>
      <c r="AF4" s="97" t="s">
        <v>56</v>
      </c>
      <c r="AG4" s="97" t="s">
        <v>57</v>
      </c>
      <c r="AH4" s="97" t="s">
        <v>58</v>
      </c>
      <c r="AI4" s="97" t="s">
        <v>38</v>
      </c>
      <c r="AJ4" s="97" t="s">
        <v>59</v>
      </c>
      <c r="AK4" s="97" t="s">
        <v>59</v>
      </c>
      <c r="AL4" s="97" t="s">
        <v>21</v>
      </c>
      <c r="AM4" s="97">
        <v>17</v>
      </c>
      <c r="AN4" s="97">
        <v>32</v>
      </c>
      <c r="AO4" s="97">
        <v>58</v>
      </c>
      <c r="AP4" s="97">
        <v>58</v>
      </c>
      <c r="AQ4" s="97">
        <v>30</v>
      </c>
      <c r="AR4" s="97">
        <v>40</v>
      </c>
      <c r="AS4" s="97">
        <v>58</v>
      </c>
      <c r="AT4" s="97">
        <v>58</v>
      </c>
      <c r="AU4" s="97">
        <v>14</v>
      </c>
      <c r="AV4" s="97">
        <v>28</v>
      </c>
      <c r="BB4" s="22"/>
      <c r="BC4" s="19"/>
      <c r="BD4" s="19"/>
      <c r="BE4" s="19"/>
      <c r="BF4" s="19"/>
      <c r="BH4" s="22"/>
    </row>
    <row r="5" spans="1:60" ht="20.100000000000001" customHeight="1" x14ac:dyDescent="0.2">
      <c r="A5" s="207" t="s">
        <v>60</v>
      </c>
      <c r="B5" s="208"/>
      <c r="C5" s="208"/>
      <c r="D5" s="208"/>
      <c r="E5" s="209"/>
      <c r="F5" s="62"/>
      <c r="G5" s="106" t="s">
        <v>61</v>
      </c>
      <c r="H5" s="107"/>
      <c r="I5" s="107"/>
      <c r="J5" s="107"/>
      <c r="K5" s="107"/>
      <c r="L5" s="107"/>
      <c r="M5" s="107"/>
      <c r="N5" s="108"/>
      <c r="O5" s="65"/>
      <c r="R5" s="97" t="s">
        <v>33</v>
      </c>
      <c r="S5" s="97" t="s">
        <v>62</v>
      </c>
      <c r="T5" s="97" t="s">
        <v>41</v>
      </c>
      <c r="U5" s="97" t="s">
        <v>41</v>
      </c>
      <c r="V5" s="97" t="s">
        <v>25</v>
      </c>
      <c r="W5" s="97" t="s">
        <v>53</v>
      </c>
      <c r="X5" s="97"/>
      <c r="Y5" s="97" t="s">
        <v>53</v>
      </c>
      <c r="Z5" s="97" t="s">
        <v>53</v>
      </c>
      <c r="AA5" s="97" t="s">
        <v>63</v>
      </c>
      <c r="AB5" s="97" t="s">
        <v>64</v>
      </c>
      <c r="AC5" s="97" t="s">
        <v>65</v>
      </c>
      <c r="AD5" s="97" t="s">
        <v>65</v>
      </c>
      <c r="AE5" s="97" t="s">
        <v>66</v>
      </c>
      <c r="AF5" s="97" t="s">
        <v>66</v>
      </c>
      <c r="AG5" s="97" t="s">
        <v>67</v>
      </c>
      <c r="AH5" s="97" t="s">
        <v>57</v>
      </c>
      <c r="AI5" s="97" t="s">
        <v>37</v>
      </c>
      <c r="AJ5" s="97" t="s">
        <v>68</v>
      </c>
      <c r="AK5" s="97" t="s">
        <v>68</v>
      </c>
      <c r="AL5" s="97" t="s">
        <v>22</v>
      </c>
      <c r="AM5" s="97"/>
      <c r="AN5" s="97"/>
      <c r="AO5" s="97">
        <v>62</v>
      </c>
      <c r="AP5" s="97">
        <v>62</v>
      </c>
      <c r="AQ5" s="97"/>
      <c r="AR5" s="97"/>
      <c r="AS5" s="97">
        <v>62</v>
      </c>
      <c r="AT5" s="97">
        <v>62</v>
      </c>
      <c r="AU5" s="97"/>
      <c r="AV5" s="97">
        <v>54</v>
      </c>
      <c r="BB5" s="22"/>
      <c r="BC5" s="19"/>
      <c r="BD5" s="19"/>
      <c r="BE5" s="19"/>
      <c r="BF5" s="19"/>
      <c r="BH5" s="22"/>
    </row>
    <row r="6" spans="1:60" ht="20.100000000000001" customHeight="1" x14ac:dyDescent="0.2">
      <c r="A6" s="210" t="s">
        <v>19</v>
      </c>
      <c r="B6" s="211"/>
      <c r="C6" s="212"/>
      <c r="D6" s="210" t="s">
        <v>69</v>
      </c>
      <c r="E6" s="212"/>
      <c r="F6" s="109"/>
      <c r="G6" s="248" t="s">
        <v>19</v>
      </c>
      <c r="H6" s="248"/>
      <c r="I6" s="248"/>
      <c r="J6" s="248"/>
      <c r="K6" s="248"/>
      <c r="L6" s="248"/>
      <c r="M6" s="210" t="s">
        <v>69</v>
      </c>
      <c r="N6" s="212"/>
      <c r="O6" s="66"/>
      <c r="R6" s="97" t="s">
        <v>34</v>
      </c>
      <c r="S6" s="97" t="s">
        <v>70</v>
      </c>
      <c r="T6" s="97" t="s">
        <v>42</v>
      </c>
      <c r="U6" s="97" t="s">
        <v>42</v>
      </c>
      <c r="V6" s="97" t="s">
        <v>26</v>
      </c>
      <c r="W6" s="97"/>
      <c r="X6" s="97"/>
      <c r="Y6" s="97"/>
      <c r="Z6" s="97" t="s">
        <v>71</v>
      </c>
      <c r="AA6" s="97" t="s">
        <v>64</v>
      </c>
      <c r="AB6" s="97" t="s">
        <v>72</v>
      </c>
      <c r="AC6" s="97" t="s">
        <v>73</v>
      </c>
      <c r="AD6" s="97" t="s">
        <v>73</v>
      </c>
      <c r="AE6" s="97" t="s">
        <v>74</v>
      </c>
      <c r="AF6" s="97" t="s">
        <v>74</v>
      </c>
      <c r="AG6" s="97" t="s">
        <v>75</v>
      </c>
      <c r="AH6" s="97" t="s">
        <v>76</v>
      </c>
      <c r="AI6" s="97"/>
      <c r="AJ6" s="97" t="s">
        <v>77</v>
      </c>
      <c r="AK6" s="97" t="s">
        <v>77</v>
      </c>
      <c r="AL6" s="97"/>
      <c r="AM6" s="97"/>
      <c r="AN6" s="97"/>
      <c r="AO6" s="97"/>
      <c r="AP6" s="97"/>
      <c r="AQ6" s="97"/>
      <c r="AR6" s="97"/>
      <c r="AS6" s="97"/>
      <c r="AT6" s="97"/>
      <c r="AU6" s="97"/>
      <c r="AV6" s="97"/>
      <c r="BB6" s="22"/>
      <c r="BC6" s="22"/>
      <c r="BD6" s="22"/>
      <c r="BE6" s="22"/>
      <c r="BH6" s="22"/>
    </row>
    <row r="7" spans="1:60" ht="19.5" customHeight="1" x14ac:dyDescent="0.2">
      <c r="A7" s="143" t="s">
        <v>78</v>
      </c>
      <c r="B7" s="143"/>
      <c r="C7" s="143"/>
      <c r="D7" s="142" t="s">
        <v>79</v>
      </c>
      <c r="E7" s="142"/>
      <c r="F7" s="90"/>
      <c r="G7" s="147" t="s">
        <v>80</v>
      </c>
      <c r="H7" s="148"/>
      <c r="I7" s="148"/>
      <c r="J7" s="148"/>
      <c r="K7" s="148"/>
      <c r="L7" s="149"/>
      <c r="M7" s="103" t="s">
        <v>81</v>
      </c>
      <c r="N7" s="104"/>
      <c r="O7" s="52"/>
      <c r="R7" s="97" t="s">
        <v>35</v>
      </c>
      <c r="S7" s="97" t="s">
        <v>82</v>
      </c>
      <c r="T7" s="97" t="s">
        <v>43</v>
      </c>
      <c r="U7" s="97" t="s">
        <v>43</v>
      </c>
      <c r="V7" s="97" t="s">
        <v>27</v>
      </c>
      <c r="W7" s="97"/>
      <c r="X7" s="97"/>
      <c r="Y7" s="97"/>
      <c r="Z7" s="97"/>
      <c r="AA7" s="97" t="s">
        <v>72</v>
      </c>
      <c r="AB7" s="97"/>
      <c r="AC7" s="97"/>
      <c r="AD7" s="97"/>
      <c r="AE7" s="97" t="s">
        <v>83</v>
      </c>
      <c r="AF7" s="97" t="s">
        <v>83</v>
      </c>
      <c r="AG7" s="97" t="s">
        <v>84</v>
      </c>
      <c r="AH7" s="97" t="s">
        <v>85</v>
      </c>
      <c r="AI7" s="97"/>
      <c r="AJ7" s="97" t="s">
        <v>86</v>
      </c>
      <c r="AK7" s="97" t="s">
        <v>86</v>
      </c>
      <c r="AL7" s="97"/>
      <c r="AM7" s="97"/>
      <c r="AN7" s="97"/>
      <c r="AO7" s="97"/>
      <c r="AP7" s="97"/>
      <c r="AQ7" s="97"/>
      <c r="AR7" s="97"/>
      <c r="AS7" s="97"/>
      <c r="AT7" s="97"/>
      <c r="AU7" s="97"/>
      <c r="AV7" s="97"/>
      <c r="BB7" s="22"/>
      <c r="BC7" s="22"/>
      <c r="BD7" s="22"/>
      <c r="BE7" s="22"/>
      <c r="BH7" s="22"/>
    </row>
    <row r="8" spans="1:60" ht="20.100000000000001" customHeight="1" x14ac:dyDescent="0.2">
      <c r="A8" s="143" t="s">
        <v>87</v>
      </c>
      <c r="B8" s="143"/>
      <c r="C8" s="143"/>
      <c r="D8" s="142" t="s">
        <v>81</v>
      </c>
      <c r="E8" s="142"/>
      <c r="F8" s="40"/>
      <c r="G8" s="147" t="s">
        <v>88</v>
      </c>
      <c r="H8" s="148"/>
      <c r="I8" s="148"/>
      <c r="J8" s="148"/>
      <c r="K8" s="148"/>
      <c r="L8" s="149"/>
      <c r="M8" s="103" t="s">
        <v>89</v>
      </c>
      <c r="N8" s="104"/>
      <c r="O8" s="52"/>
      <c r="R8" s="97" t="s">
        <v>28</v>
      </c>
      <c r="S8" s="97" t="s">
        <v>90</v>
      </c>
      <c r="T8" s="97" t="s">
        <v>44</v>
      </c>
      <c r="U8" s="97" t="s">
        <v>44</v>
      </c>
      <c r="V8" s="97"/>
      <c r="W8" s="97"/>
      <c r="X8" s="97"/>
      <c r="Y8" s="97"/>
      <c r="Z8" s="97"/>
      <c r="AA8" s="97"/>
      <c r="AB8" s="97"/>
      <c r="AC8" s="97"/>
      <c r="AD8" s="97"/>
      <c r="AE8" s="97" t="s">
        <v>91</v>
      </c>
      <c r="AF8" s="97" t="s">
        <v>91</v>
      </c>
      <c r="AG8" s="97" t="s">
        <v>92</v>
      </c>
      <c r="AH8" s="97" t="s">
        <v>93</v>
      </c>
      <c r="AI8" s="97"/>
      <c r="AJ8" s="97" t="s">
        <v>94</v>
      </c>
      <c r="AK8" s="97" t="s">
        <v>94</v>
      </c>
      <c r="AL8" s="97"/>
      <c r="AM8" s="97"/>
      <c r="AN8" s="97"/>
      <c r="AO8" s="97"/>
      <c r="AP8" s="97"/>
      <c r="AQ8" s="97"/>
      <c r="AR8" s="97"/>
      <c r="AS8" s="97"/>
      <c r="AT8" s="97"/>
      <c r="AU8" s="97"/>
      <c r="AV8" s="97"/>
      <c r="BB8" s="22"/>
      <c r="BC8" s="22"/>
      <c r="BD8" s="22"/>
      <c r="BE8" s="22"/>
      <c r="BH8" s="22"/>
    </row>
    <row r="9" spans="1:60" ht="20.100000000000001" customHeight="1" x14ac:dyDescent="0.2">
      <c r="A9" s="143" t="s">
        <v>95</v>
      </c>
      <c r="B9" s="143"/>
      <c r="C9" s="143"/>
      <c r="D9" s="142" t="s">
        <v>96</v>
      </c>
      <c r="E9" s="142"/>
      <c r="F9" s="40"/>
      <c r="G9" s="147" t="s">
        <v>97</v>
      </c>
      <c r="H9" s="148"/>
      <c r="I9" s="148"/>
      <c r="J9" s="148"/>
      <c r="K9" s="148"/>
      <c r="L9" s="149"/>
      <c r="M9" s="103" t="s">
        <v>98</v>
      </c>
      <c r="N9" s="104"/>
      <c r="O9" s="52"/>
      <c r="R9" s="97" t="s">
        <v>29</v>
      </c>
      <c r="S9" s="97" t="s">
        <v>99</v>
      </c>
      <c r="T9" s="97" t="s">
        <v>45</v>
      </c>
      <c r="U9" s="97" t="s">
        <v>45</v>
      </c>
      <c r="V9" s="97"/>
      <c r="W9" s="97"/>
      <c r="X9" s="97"/>
      <c r="Y9" s="97"/>
      <c r="Z9" s="97"/>
      <c r="AA9" s="97"/>
      <c r="AB9" s="97"/>
      <c r="AC9" s="97"/>
      <c r="AD9" s="97"/>
      <c r="AE9" s="97" t="s">
        <v>100</v>
      </c>
      <c r="AF9" s="97" t="s">
        <v>100</v>
      </c>
      <c r="AG9" s="97"/>
      <c r="AH9" s="97" t="s">
        <v>101</v>
      </c>
      <c r="AI9" s="97"/>
      <c r="AJ9" s="97" t="s">
        <v>102</v>
      </c>
      <c r="AK9" s="97" t="s">
        <v>102</v>
      </c>
      <c r="AL9" s="97"/>
      <c r="AM9" s="97"/>
      <c r="AN9" s="97"/>
      <c r="AO9" s="97"/>
      <c r="AP9" s="97"/>
      <c r="AQ9" s="97"/>
      <c r="AR9" s="97"/>
      <c r="AS9" s="97"/>
      <c r="AT9" s="97"/>
      <c r="AU9" s="97"/>
      <c r="AV9" s="97"/>
      <c r="BB9" s="22"/>
      <c r="BC9" s="22"/>
      <c r="BD9" s="22"/>
      <c r="BE9" s="22"/>
      <c r="BH9" s="22"/>
    </row>
    <row r="10" spans="1:60" ht="20.100000000000001" customHeight="1" x14ac:dyDescent="0.2">
      <c r="A10" s="143" t="s">
        <v>103</v>
      </c>
      <c r="B10" s="143"/>
      <c r="C10" s="143"/>
      <c r="D10" s="142" t="s">
        <v>81</v>
      </c>
      <c r="E10" s="142"/>
      <c r="F10" s="40"/>
      <c r="G10" s="147" t="s">
        <v>104</v>
      </c>
      <c r="H10" s="148"/>
      <c r="I10" s="148"/>
      <c r="J10" s="148"/>
      <c r="K10" s="148"/>
      <c r="L10" s="149"/>
      <c r="M10" s="142" t="s">
        <v>105</v>
      </c>
      <c r="N10" s="142"/>
      <c r="O10" s="52"/>
      <c r="R10" s="97" t="s">
        <v>30</v>
      </c>
      <c r="S10" s="97" t="s">
        <v>106</v>
      </c>
      <c r="T10" s="97" t="s">
        <v>46</v>
      </c>
      <c r="U10" s="97" t="s">
        <v>46</v>
      </c>
      <c r="V10" s="97"/>
      <c r="W10" s="97"/>
      <c r="X10" s="97"/>
      <c r="Y10" s="97"/>
      <c r="Z10" s="97"/>
      <c r="AA10" s="97"/>
      <c r="AB10" s="97"/>
      <c r="AC10" s="97"/>
      <c r="AD10" s="97"/>
      <c r="AE10" s="97" t="s">
        <v>107</v>
      </c>
      <c r="AF10" s="97" t="s">
        <v>107</v>
      </c>
      <c r="AG10" s="97"/>
      <c r="AH10" s="97"/>
      <c r="AI10" s="97"/>
      <c r="AJ10" s="97" t="s">
        <v>108</v>
      </c>
      <c r="AK10" s="97" t="s">
        <v>108</v>
      </c>
      <c r="AL10" s="97"/>
      <c r="AM10" s="97"/>
      <c r="AN10" s="97"/>
      <c r="AO10" s="97"/>
      <c r="AP10" s="97"/>
      <c r="AQ10" s="97"/>
      <c r="AR10" s="97"/>
      <c r="AS10" s="97"/>
      <c r="AT10" s="97"/>
      <c r="AU10" s="97"/>
      <c r="AV10" s="97"/>
      <c r="BB10" s="22"/>
      <c r="BC10" s="22"/>
      <c r="BD10" s="22"/>
      <c r="BE10" s="22"/>
      <c r="BH10" s="22"/>
    </row>
    <row r="11" spans="1:60" ht="20.100000000000001" customHeight="1" x14ac:dyDescent="0.2">
      <c r="A11" s="144" t="s">
        <v>109</v>
      </c>
      <c r="B11" s="144"/>
      <c r="C11" s="144"/>
      <c r="D11" s="144"/>
      <c r="E11" s="144"/>
      <c r="F11" s="40"/>
      <c r="G11" s="150" t="s">
        <v>110</v>
      </c>
      <c r="H11" s="151"/>
      <c r="I11" s="151"/>
      <c r="J11" s="151"/>
      <c r="K11" s="151"/>
      <c r="L11" s="151"/>
      <c r="M11" s="151"/>
      <c r="N11" s="152"/>
      <c r="O11" s="52"/>
      <c r="R11" s="100" t="s">
        <v>31</v>
      </c>
      <c r="S11" s="100" t="s">
        <v>111</v>
      </c>
      <c r="T11" s="100" t="s">
        <v>47</v>
      </c>
      <c r="U11" s="100" t="s">
        <v>47</v>
      </c>
      <c r="V11" s="100"/>
      <c r="W11" s="100"/>
      <c r="X11" s="100"/>
      <c r="Y11" s="100"/>
      <c r="Z11" s="100"/>
      <c r="AA11" s="100"/>
      <c r="AB11" s="100"/>
      <c r="AC11" s="100"/>
      <c r="AD11" s="100"/>
      <c r="AE11" s="100" t="s">
        <v>112</v>
      </c>
      <c r="AF11" s="100" t="s">
        <v>112</v>
      </c>
      <c r="AG11" s="100"/>
      <c r="AH11" s="100"/>
      <c r="AI11" s="100"/>
      <c r="AJ11" s="100" t="s">
        <v>113</v>
      </c>
      <c r="AK11" s="100" t="s">
        <v>113</v>
      </c>
      <c r="AL11" s="100"/>
      <c r="AM11" s="100"/>
      <c r="AN11" s="100"/>
      <c r="AO11" s="100"/>
      <c r="AP11" s="100"/>
      <c r="AQ11" s="100"/>
      <c r="AR11" s="100"/>
      <c r="AS11" s="100"/>
      <c r="AT11" s="100"/>
      <c r="AU11" s="100"/>
      <c r="AV11" s="100"/>
      <c r="BB11" s="22"/>
      <c r="BC11" s="22"/>
      <c r="BD11" s="22"/>
      <c r="BE11" s="22"/>
      <c r="BH11" s="22"/>
    </row>
    <row r="12" spans="1:60" ht="20.100000000000001" customHeight="1" x14ac:dyDescent="0.2">
      <c r="A12" s="143" t="s">
        <v>114</v>
      </c>
      <c r="B12" s="143"/>
      <c r="C12" s="143"/>
      <c r="D12" s="142" t="s">
        <v>115</v>
      </c>
      <c r="E12" s="142"/>
      <c r="F12" s="40"/>
      <c r="G12" s="147" t="s">
        <v>116</v>
      </c>
      <c r="H12" s="148"/>
      <c r="I12" s="148"/>
      <c r="J12" s="148"/>
      <c r="K12" s="148"/>
      <c r="L12" s="149"/>
      <c r="M12" s="145" t="s">
        <v>81</v>
      </c>
      <c r="N12" s="146"/>
      <c r="O12" s="52"/>
      <c r="R12" s="100" t="s">
        <v>20</v>
      </c>
      <c r="S12" s="100" t="s">
        <v>117</v>
      </c>
      <c r="T12" s="100" t="s">
        <v>48</v>
      </c>
      <c r="U12" s="100" t="s">
        <v>48</v>
      </c>
      <c r="V12" s="100"/>
      <c r="W12" s="100"/>
      <c r="X12" s="100"/>
      <c r="Y12" s="100"/>
      <c r="Z12" s="100"/>
      <c r="AA12" s="100"/>
      <c r="AB12" s="100"/>
      <c r="AC12" s="100"/>
      <c r="AD12" s="100"/>
      <c r="AE12" s="100" t="s">
        <v>118</v>
      </c>
      <c r="AF12" s="100" t="s">
        <v>118</v>
      </c>
      <c r="AG12" s="100"/>
      <c r="AH12" s="100"/>
      <c r="AI12" s="100"/>
      <c r="AJ12" s="100" t="s">
        <v>119</v>
      </c>
      <c r="AK12" s="100" t="s">
        <v>119</v>
      </c>
      <c r="AL12" s="100"/>
      <c r="AM12" s="100"/>
      <c r="AN12" s="100"/>
      <c r="AO12" s="100"/>
      <c r="AP12" s="100"/>
      <c r="AQ12" s="100"/>
      <c r="AR12" s="100"/>
      <c r="AS12" s="100"/>
      <c r="AT12" s="100"/>
      <c r="AU12" s="100"/>
      <c r="AV12" s="100"/>
      <c r="BC12" s="22"/>
      <c r="BD12" s="22"/>
      <c r="BE12" s="22"/>
      <c r="BH12" s="22"/>
    </row>
    <row r="13" spans="1:60" ht="20.100000000000001" customHeight="1" x14ac:dyDescent="0.2">
      <c r="A13" s="143" t="s">
        <v>120</v>
      </c>
      <c r="B13" s="143"/>
      <c r="C13" s="143"/>
      <c r="D13" s="142" t="s">
        <v>121</v>
      </c>
      <c r="E13" s="142"/>
      <c r="F13" s="40"/>
      <c r="G13" s="147" t="s">
        <v>122</v>
      </c>
      <c r="H13" s="148"/>
      <c r="I13" s="148"/>
      <c r="J13" s="148"/>
      <c r="K13" s="148"/>
      <c r="L13" s="149"/>
      <c r="M13" s="145" t="s">
        <v>98</v>
      </c>
      <c r="N13" s="146"/>
      <c r="O13" s="67"/>
      <c r="R13" s="97"/>
      <c r="S13" s="97" t="s">
        <v>123</v>
      </c>
      <c r="T13" s="97" t="s">
        <v>49</v>
      </c>
      <c r="U13" s="97" t="s">
        <v>49</v>
      </c>
      <c r="V13" s="97"/>
      <c r="W13" s="97"/>
      <c r="X13" s="97"/>
      <c r="Y13" s="97"/>
      <c r="Z13" s="97"/>
      <c r="AA13" s="97"/>
      <c r="AB13" s="97"/>
      <c r="AC13" s="97"/>
      <c r="AD13" s="97"/>
      <c r="AE13" s="97"/>
      <c r="AF13" s="97"/>
      <c r="AG13" s="97"/>
      <c r="AH13" s="97"/>
      <c r="AI13" s="97"/>
      <c r="AJ13" s="97" t="s">
        <v>124</v>
      </c>
      <c r="AK13" s="97" t="s">
        <v>124</v>
      </c>
      <c r="AL13" s="97"/>
      <c r="AM13" s="97"/>
      <c r="AN13" s="97"/>
      <c r="AO13" s="97"/>
      <c r="AP13" s="97"/>
      <c r="AQ13" s="97"/>
      <c r="AR13" s="97"/>
      <c r="AS13" s="97"/>
      <c r="AT13" s="97"/>
      <c r="AU13" s="97"/>
      <c r="AV13" s="97"/>
      <c r="BC13" s="22"/>
      <c r="BD13" s="22"/>
      <c r="BE13" s="22"/>
      <c r="BH13" s="22"/>
    </row>
    <row r="14" spans="1:60" ht="20.100000000000001" customHeight="1" x14ac:dyDescent="0.2">
      <c r="A14" s="143" t="s">
        <v>125</v>
      </c>
      <c r="B14" s="143"/>
      <c r="C14" s="143"/>
      <c r="D14" s="142" t="s">
        <v>126</v>
      </c>
      <c r="E14" s="142"/>
      <c r="F14" s="40"/>
      <c r="G14" s="147" t="s">
        <v>127</v>
      </c>
      <c r="H14" s="148"/>
      <c r="I14" s="148"/>
      <c r="J14" s="148"/>
      <c r="K14" s="148"/>
      <c r="L14" s="149"/>
      <c r="M14" s="142" t="s">
        <v>105</v>
      </c>
      <c r="N14" s="142"/>
      <c r="O14" s="52"/>
      <c r="R14" s="97"/>
      <c r="S14" s="97" t="s">
        <v>128</v>
      </c>
      <c r="T14" s="97"/>
      <c r="U14" s="97"/>
      <c r="V14" s="97"/>
      <c r="W14" s="97"/>
      <c r="X14" s="97"/>
      <c r="Y14" s="97"/>
      <c r="Z14" s="97"/>
      <c r="AA14" s="97"/>
      <c r="AB14" s="97"/>
      <c r="AC14" s="97"/>
      <c r="AD14" s="97"/>
      <c r="AE14" s="97"/>
      <c r="AF14" s="97"/>
      <c r="AG14" s="97"/>
      <c r="AH14" s="97"/>
      <c r="AI14" s="97"/>
      <c r="AJ14" s="97" t="s">
        <v>129</v>
      </c>
      <c r="AK14" s="97" t="s">
        <v>129</v>
      </c>
      <c r="AL14" s="97"/>
      <c r="AM14" s="97"/>
      <c r="AN14" s="97"/>
      <c r="AO14" s="97"/>
      <c r="AP14" s="97"/>
      <c r="AQ14" s="97"/>
      <c r="AR14" s="97"/>
      <c r="AS14" s="97"/>
      <c r="AT14" s="97"/>
      <c r="AU14" s="97"/>
      <c r="AV14" s="97"/>
      <c r="BC14" s="22"/>
      <c r="BD14" s="22"/>
      <c r="BE14" s="22"/>
      <c r="BF14" s="19"/>
      <c r="BH14" s="22"/>
    </row>
    <row r="15" spans="1:60" ht="20.100000000000001" customHeight="1" x14ac:dyDescent="0.25">
      <c r="A15" s="143" t="s">
        <v>130</v>
      </c>
      <c r="B15" s="143"/>
      <c r="C15" s="143"/>
      <c r="D15" s="142" t="s">
        <v>131</v>
      </c>
      <c r="E15" s="142"/>
      <c r="F15" s="110"/>
      <c r="G15" s="150" t="s">
        <v>132</v>
      </c>
      <c r="H15" s="151"/>
      <c r="I15" s="151"/>
      <c r="J15" s="151"/>
      <c r="K15" s="151"/>
      <c r="L15" s="151"/>
      <c r="M15" s="151"/>
      <c r="N15" s="152"/>
      <c r="O15" s="52"/>
      <c r="R15" s="97"/>
      <c r="S15" s="97" t="s">
        <v>133</v>
      </c>
      <c r="T15" s="97"/>
      <c r="U15" s="97"/>
      <c r="V15" s="97"/>
      <c r="W15" s="97"/>
      <c r="X15" s="97"/>
      <c r="Y15" s="97"/>
      <c r="Z15" s="97"/>
      <c r="AA15" s="97"/>
      <c r="AB15" s="97"/>
      <c r="AC15" s="97"/>
      <c r="AD15" s="97"/>
      <c r="AE15" s="97"/>
      <c r="AF15" s="97"/>
      <c r="AG15" s="97"/>
      <c r="AH15" s="97"/>
      <c r="AI15" s="97"/>
      <c r="AJ15" s="97" t="s">
        <v>134</v>
      </c>
      <c r="AK15" s="97" t="s">
        <v>134</v>
      </c>
      <c r="AL15" s="97"/>
      <c r="AM15" s="97"/>
      <c r="AN15" s="97"/>
      <c r="AO15" s="97"/>
      <c r="AP15" s="97"/>
      <c r="AQ15" s="97"/>
      <c r="AR15" s="97"/>
      <c r="AS15" s="97"/>
      <c r="AT15" s="97"/>
      <c r="AU15" s="97"/>
      <c r="AV15" s="97"/>
      <c r="BC15" s="22"/>
      <c r="BD15" s="22"/>
      <c r="BE15" s="22"/>
      <c r="BF15" s="19"/>
      <c r="BG15" s="31"/>
    </row>
    <row r="16" spans="1:60" ht="20.100000000000001" customHeight="1" x14ac:dyDescent="0.2">
      <c r="A16" s="144" t="s">
        <v>135</v>
      </c>
      <c r="B16" s="144"/>
      <c r="C16" s="144"/>
      <c r="D16" s="144"/>
      <c r="E16" s="144"/>
      <c r="F16" s="40"/>
      <c r="G16" s="147" t="s">
        <v>136</v>
      </c>
      <c r="H16" s="148"/>
      <c r="I16" s="148"/>
      <c r="J16" s="148"/>
      <c r="K16" s="148"/>
      <c r="L16" s="149"/>
      <c r="M16" s="145" t="s">
        <v>137</v>
      </c>
      <c r="N16" s="146"/>
      <c r="O16" s="52"/>
      <c r="R16" s="97"/>
      <c r="S16" s="97" t="s">
        <v>138</v>
      </c>
      <c r="T16" s="97"/>
      <c r="U16" s="97"/>
      <c r="V16" s="97"/>
      <c r="W16" s="97"/>
      <c r="X16" s="97"/>
      <c r="Y16" s="97"/>
      <c r="Z16" s="97"/>
      <c r="AA16" s="97"/>
      <c r="AB16" s="97"/>
      <c r="AC16" s="97"/>
      <c r="AD16" s="97"/>
      <c r="AE16" s="97"/>
      <c r="AF16" s="97"/>
      <c r="AG16" s="97"/>
      <c r="AH16" s="97"/>
      <c r="AI16" s="97"/>
      <c r="AJ16" s="97" t="s">
        <v>139</v>
      </c>
      <c r="AK16" s="97" t="s">
        <v>139</v>
      </c>
      <c r="AL16" s="97"/>
      <c r="AM16" s="97"/>
      <c r="AN16" s="97"/>
      <c r="AO16" s="97"/>
      <c r="AP16" s="97"/>
      <c r="AQ16" s="97"/>
      <c r="AR16" s="97"/>
      <c r="AS16" s="97"/>
      <c r="AT16" s="97"/>
      <c r="AU16" s="97"/>
      <c r="AV16" s="97"/>
      <c r="BC16" s="22"/>
      <c r="BD16" s="22"/>
      <c r="BE16" s="22"/>
      <c r="BF16" s="22"/>
    </row>
    <row r="17" spans="1:60" ht="20.100000000000001" customHeight="1" x14ac:dyDescent="0.2">
      <c r="A17" s="147" t="s">
        <v>140</v>
      </c>
      <c r="B17" s="148"/>
      <c r="C17" s="149"/>
      <c r="D17" s="142" t="s">
        <v>141</v>
      </c>
      <c r="E17" s="142"/>
      <c r="F17" s="40"/>
      <c r="G17" s="147" t="s">
        <v>142</v>
      </c>
      <c r="H17" s="148"/>
      <c r="I17" s="148"/>
      <c r="J17" s="148"/>
      <c r="K17" s="148"/>
      <c r="L17" s="149"/>
      <c r="M17" s="145" t="s">
        <v>143</v>
      </c>
      <c r="N17" s="146"/>
      <c r="O17" s="52"/>
      <c r="R17" s="97"/>
      <c r="S17" s="97" t="s">
        <v>144</v>
      </c>
      <c r="T17" s="97"/>
      <c r="U17" s="97"/>
      <c r="V17" s="97"/>
      <c r="W17" s="97"/>
      <c r="X17" s="97"/>
      <c r="Y17" s="97"/>
      <c r="Z17" s="97"/>
      <c r="AA17" s="97"/>
      <c r="AB17" s="97"/>
      <c r="AC17" s="97"/>
      <c r="AD17" s="97"/>
      <c r="AE17" s="97"/>
      <c r="AF17" s="97"/>
      <c r="AG17" s="97"/>
      <c r="AH17" s="97"/>
      <c r="AI17" s="97"/>
      <c r="AJ17" s="97" t="s">
        <v>145</v>
      </c>
      <c r="AK17" s="97" t="s">
        <v>145</v>
      </c>
      <c r="AL17" s="97"/>
      <c r="AM17" s="97"/>
      <c r="AN17" s="97"/>
      <c r="AO17" s="97"/>
      <c r="AP17" s="97"/>
      <c r="AQ17" s="97"/>
      <c r="AR17" s="97"/>
      <c r="AS17" s="97"/>
      <c r="AT17" s="97"/>
      <c r="AU17" s="97"/>
      <c r="AV17" s="97"/>
      <c r="BC17" s="22"/>
      <c r="BD17" s="22"/>
      <c r="BE17" s="22"/>
      <c r="BF17" s="22"/>
    </row>
    <row r="18" spans="1:60" ht="20.100000000000001" customHeight="1" x14ac:dyDescent="0.2">
      <c r="A18" s="147" t="s">
        <v>146</v>
      </c>
      <c r="B18" s="148"/>
      <c r="C18" s="149"/>
      <c r="D18" s="142" t="s">
        <v>147</v>
      </c>
      <c r="E18" s="142"/>
      <c r="F18" s="40"/>
      <c r="G18" s="147" t="s">
        <v>148</v>
      </c>
      <c r="H18" s="148"/>
      <c r="I18" s="148"/>
      <c r="J18" s="148"/>
      <c r="K18" s="148"/>
      <c r="L18" s="149"/>
      <c r="M18" s="145" t="s">
        <v>149</v>
      </c>
      <c r="N18" s="146"/>
      <c r="O18" s="52"/>
      <c r="Q18" s="22"/>
      <c r="R18" s="97"/>
      <c r="S18" s="97" t="s">
        <v>150</v>
      </c>
      <c r="T18" s="97"/>
      <c r="U18" s="97"/>
      <c r="V18" s="97"/>
      <c r="W18" s="97"/>
      <c r="X18" s="97"/>
      <c r="Y18" s="97"/>
      <c r="Z18" s="97"/>
      <c r="AA18" s="97"/>
      <c r="AB18" s="97"/>
      <c r="AC18" s="97"/>
      <c r="AD18" s="97"/>
      <c r="AE18" s="97"/>
      <c r="AF18" s="97"/>
      <c r="AG18" s="97"/>
      <c r="AH18" s="97"/>
      <c r="AI18" s="97"/>
      <c r="AJ18" s="97" t="s">
        <v>151</v>
      </c>
      <c r="AK18" s="97" t="s">
        <v>151</v>
      </c>
      <c r="AL18" s="97"/>
      <c r="AM18" s="97"/>
      <c r="AN18" s="97"/>
      <c r="AO18" s="97"/>
      <c r="AP18" s="97"/>
      <c r="AQ18" s="97"/>
      <c r="AR18" s="97"/>
      <c r="AS18" s="97"/>
      <c r="AT18" s="97"/>
      <c r="AU18" s="97"/>
      <c r="AV18" s="97"/>
      <c r="BC18" s="22"/>
      <c r="BD18" s="22"/>
      <c r="BE18" s="22"/>
      <c r="BF18" s="22"/>
    </row>
    <row r="19" spans="1:60" ht="20.100000000000001" customHeight="1" x14ac:dyDescent="0.2">
      <c r="A19" s="147" t="s">
        <v>152</v>
      </c>
      <c r="B19" s="148"/>
      <c r="C19" s="149"/>
      <c r="D19" s="142" t="s">
        <v>141</v>
      </c>
      <c r="E19" s="142"/>
      <c r="F19" s="40"/>
      <c r="G19" s="150" t="s">
        <v>153</v>
      </c>
      <c r="H19" s="151"/>
      <c r="I19" s="151"/>
      <c r="J19" s="151"/>
      <c r="K19" s="151"/>
      <c r="L19" s="151"/>
      <c r="M19" s="151"/>
      <c r="N19" s="152"/>
      <c r="O19" s="40"/>
      <c r="Q19" s="38"/>
      <c r="R19" s="97"/>
      <c r="S19" s="97" t="s">
        <v>154</v>
      </c>
      <c r="T19" s="97"/>
      <c r="U19" s="97"/>
      <c r="V19" s="97"/>
      <c r="W19" s="97"/>
      <c r="X19" s="97"/>
      <c r="Y19" s="97"/>
      <c r="Z19" s="97"/>
      <c r="AA19" s="97"/>
      <c r="AB19" s="97"/>
      <c r="AC19" s="97"/>
      <c r="AD19" s="97"/>
      <c r="AE19" s="97"/>
      <c r="AF19" s="97"/>
      <c r="AG19" s="97"/>
      <c r="AH19" s="97"/>
      <c r="AI19" s="97"/>
      <c r="AJ19" s="97" t="s">
        <v>155</v>
      </c>
      <c r="AK19" s="97" t="s">
        <v>156</v>
      </c>
      <c r="AL19" s="97"/>
      <c r="AM19" s="97"/>
      <c r="AN19" s="97"/>
      <c r="AO19" s="97"/>
      <c r="AP19" s="97"/>
      <c r="AQ19" s="97"/>
      <c r="AR19" s="97"/>
      <c r="AS19" s="97"/>
      <c r="AT19" s="97"/>
      <c r="AU19" s="97"/>
      <c r="AV19" s="97"/>
      <c r="BC19" s="22"/>
      <c r="BD19" s="22"/>
      <c r="BE19" s="22"/>
      <c r="BF19" s="22"/>
    </row>
    <row r="20" spans="1:60" ht="20.100000000000001" customHeight="1" x14ac:dyDescent="0.2">
      <c r="A20" s="143" t="s">
        <v>157</v>
      </c>
      <c r="B20" s="143"/>
      <c r="C20" s="143"/>
      <c r="D20" s="142" t="s">
        <v>158</v>
      </c>
      <c r="E20" s="142"/>
      <c r="F20" s="52"/>
      <c r="G20" s="145" t="s">
        <v>159</v>
      </c>
      <c r="H20" s="174"/>
      <c r="I20" s="174"/>
      <c r="J20" s="174"/>
      <c r="K20" s="174"/>
      <c r="L20" s="146"/>
      <c r="M20" s="145" t="s">
        <v>160</v>
      </c>
      <c r="N20" s="146"/>
      <c r="O20" s="40"/>
      <c r="Q20" s="36"/>
      <c r="R20" s="97"/>
      <c r="S20" s="98"/>
      <c r="T20" s="98"/>
      <c r="U20" s="98"/>
      <c r="V20" s="98"/>
      <c r="W20" s="98"/>
      <c r="X20" s="98"/>
      <c r="Y20" s="98"/>
      <c r="Z20" s="98"/>
      <c r="AA20" s="98"/>
      <c r="AB20" s="98"/>
      <c r="AC20" s="98"/>
      <c r="AD20" s="98"/>
      <c r="AE20" s="98"/>
      <c r="AF20" s="98"/>
      <c r="AG20" s="98"/>
      <c r="AH20" s="98"/>
      <c r="AI20" s="98"/>
      <c r="AJ20" s="97" t="s">
        <v>156</v>
      </c>
      <c r="AK20" s="97" t="s">
        <v>161</v>
      </c>
      <c r="AL20" s="98"/>
      <c r="AM20" s="98"/>
      <c r="AN20" s="98"/>
      <c r="AO20" s="98"/>
      <c r="AP20" s="98"/>
      <c r="AQ20" s="98"/>
      <c r="AR20" s="98"/>
      <c r="AS20" s="98"/>
      <c r="AT20" s="98"/>
      <c r="AU20" s="98"/>
      <c r="AV20" s="98"/>
      <c r="BC20" s="22"/>
      <c r="BD20" s="22"/>
      <c r="BE20" s="22"/>
      <c r="BF20" s="22"/>
    </row>
    <row r="21" spans="1:60" ht="20.100000000000001" customHeight="1" x14ac:dyDescent="0.2">
      <c r="A21" s="144" t="s">
        <v>162</v>
      </c>
      <c r="B21" s="144"/>
      <c r="C21" s="144"/>
      <c r="D21" s="144"/>
      <c r="E21" s="144"/>
      <c r="F21" s="111"/>
      <c r="G21" s="145" t="s">
        <v>163</v>
      </c>
      <c r="H21" s="174"/>
      <c r="I21" s="174"/>
      <c r="J21" s="174"/>
      <c r="K21" s="174"/>
      <c r="L21" s="146"/>
      <c r="M21" s="145" t="s">
        <v>164</v>
      </c>
      <c r="N21" s="146"/>
      <c r="O21" s="90"/>
      <c r="Q21" s="36"/>
      <c r="R21" s="97"/>
      <c r="S21" s="97"/>
      <c r="T21" s="97"/>
      <c r="U21" s="97"/>
      <c r="V21" s="97"/>
      <c r="W21" s="97"/>
      <c r="X21" s="97"/>
      <c r="Y21" s="97"/>
      <c r="Z21" s="97"/>
      <c r="AA21" s="97"/>
      <c r="AB21" s="97"/>
      <c r="AC21" s="97"/>
      <c r="AD21" s="97"/>
      <c r="AE21" s="97"/>
      <c r="AF21" s="97"/>
      <c r="AG21" s="97"/>
      <c r="AH21" s="97"/>
      <c r="AI21" s="97"/>
      <c r="AJ21" s="97" t="s">
        <v>161</v>
      </c>
      <c r="AK21" s="97"/>
      <c r="AL21" s="97"/>
      <c r="AM21" s="97"/>
      <c r="AN21" s="97"/>
      <c r="AO21" s="97"/>
      <c r="AP21" s="97"/>
      <c r="AQ21" s="97"/>
      <c r="AR21" s="97"/>
      <c r="AS21" s="97"/>
      <c r="AT21" s="97"/>
      <c r="AU21" s="97"/>
      <c r="AV21" s="97"/>
      <c r="BC21" s="22"/>
      <c r="BD21" s="22"/>
      <c r="BE21" s="22"/>
      <c r="BF21" s="22"/>
    </row>
    <row r="22" spans="1:60" ht="20.100000000000001" customHeight="1" thickBot="1" x14ac:dyDescent="0.25">
      <c r="A22" s="143" t="s">
        <v>165</v>
      </c>
      <c r="B22" s="143"/>
      <c r="C22" s="143"/>
      <c r="D22" s="145" t="s">
        <v>115</v>
      </c>
      <c r="E22" s="146"/>
      <c r="F22" s="40"/>
      <c r="G22" s="145" t="s">
        <v>166</v>
      </c>
      <c r="H22" s="174"/>
      <c r="I22" s="174"/>
      <c r="J22" s="174"/>
      <c r="K22" s="174"/>
      <c r="L22" s="146"/>
      <c r="M22" s="145" t="s">
        <v>167</v>
      </c>
      <c r="N22" s="146"/>
      <c r="O22" s="40"/>
      <c r="Q22" s="36"/>
      <c r="T22" s="22"/>
      <c r="U22" s="20"/>
      <c r="AI22" s="22"/>
      <c r="AJ22" s="22"/>
      <c r="AK22" s="22"/>
      <c r="AO22" s="22"/>
      <c r="AQ22" s="22"/>
      <c r="AR22" s="22"/>
      <c r="AS22" s="22"/>
      <c r="AT22" s="41"/>
      <c r="AU22" s="41"/>
      <c r="AV22" s="42"/>
      <c r="BC22" s="22"/>
      <c r="BD22" s="22"/>
      <c r="BE22" s="22"/>
    </row>
    <row r="23" spans="1:60" s="22" customFormat="1" ht="20.100000000000001" customHeight="1" x14ac:dyDescent="0.2">
      <c r="A23" s="159" t="s">
        <v>168</v>
      </c>
      <c r="B23" s="160"/>
      <c r="C23" s="160"/>
      <c r="D23" s="160"/>
      <c r="E23" s="160"/>
      <c r="F23" s="160"/>
      <c r="G23" s="160"/>
      <c r="H23" s="160"/>
      <c r="I23" s="160"/>
      <c r="J23" s="160"/>
      <c r="K23" s="160"/>
      <c r="L23" s="160"/>
      <c r="M23" s="160"/>
      <c r="N23" s="160"/>
      <c r="O23" s="161"/>
      <c r="P23" s="20"/>
      <c r="Q23" s="36"/>
      <c r="R23" s="19"/>
      <c r="S23" s="19"/>
      <c r="U23" s="20"/>
      <c r="W23" s="20"/>
      <c r="X23" s="20"/>
      <c r="Y23" s="20"/>
      <c r="Z23" s="20"/>
      <c r="AA23" s="20"/>
      <c r="AB23" s="20"/>
      <c r="AI23"/>
      <c r="AL23" s="20"/>
      <c r="AM23" s="20"/>
      <c r="AN23" s="20"/>
      <c r="AP23" s="20"/>
      <c r="BA23" s="42"/>
      <c r="BB23" s="42"/>
      <c r="BD23" s="19"/>
      <c r="BE23" s="20"/>
      <c r="BF23" s="20"/>
      <c r="BG23" s="20"/>
      <c r="BH23" s="20"/>
    </row>
    <row r="24" spans="1:60" s="22" customFormat="1" ht="20.100000000000001" customHeight="1" x14ac:dyDescent="0.2">
      <c r="A24" s="167" t="s">
        <v>169</v>
      </c>
      <c r="B24" s="168"/>
      <c r="C24" s="168"/>
      <c r="D24" s="168"/>
      <c r="E24" s="168"/>
      <c r="F24" s="168"/>
      <c r="G24" s="168"/>
      <c r="H24" s="168"/>
      <c r="I24" s="168"/>
      <c r="J24" s="168"/>
      <c r="K24" s="168"/>
      <c r="L24" s="168"/>
      <c r="M24" s="168"/>
      <c r="N24" s="168"/>
      <c r="O24" s="169"/>
      <c r="P24" s="20"/>
      <c r="Q24" s="36"/>
      <c r="W24" s="20"/>
      <c r="X24" s="20"/>
      <c r="Y24" s="20"/>
      <c r="Z24" s="20"/>
      <c r="AL24" s="20"/>
      <c r="AM24" s="20"/>
      <c r="AN24" s="20"/>
    </row>
    <row r="25" spans="1:60" s="22" customFormat="1" ht="30.75" customHeight="1" thickBot="1" x14ac:dyDescent="0.25">
      <c r="A25" s="171" t="s">
        <v>170</v>
      </c>
      <c r="B25" s="172"/>
      <c r="C25" s="172"/>
      <c r="D25" s="172"/>
      <c r="E25" s="172"/>
      <c r="F25" s="172"/>
      <c r="G25" s="172"/>
      <c r="H25" s="172"/>
      <c r="I25" s="172"/>
      <c r="J25" s="172"/>
      <c r="K25" s="172"/>
      <c r="L25" s="172"/>
      <c r="M25" s="172"/>
      <c r="N25" s="172"/>
      <c r="O25" s="173"/>
      <c r="P25" s="20"/>
      <c r="Q25" s="36"/>
      <c r="W25" s="20"/>
      <c r="X25" s="20"/>
      <c r="Y25" s="20"/>
      <c r="Z25" s="20"/>
    </row>
    <row r="26" spans="1:60" s="22" customFormat="1" ht="20.100000000000001" customHeight="1" thickBot="1" x14ac:dyDescent="0.25">
      <c r="A26" s="153" t="s">
        <v>171</v>
      </c>
      <c r="B26" s="154"/>
      <c r="C26" s="154"/>
      <c r="D26" s="154"/>
      <c r="E26" s="155"/>
      <c r="F26" s="156" t="s">
        <v>172</v>
      </c>
      <c r="G26" s="157"/>
      <c r="H26" s="157"/>
      <c r="I26" s="157"/>
      <c r="J26" s="157"/>
      <c r="K26" s="158"/>
      <c r="L26" s="240" t="s">
        <v>173</v>
      </c>
      <c r="M26" s="241"/>
      <c r="N26" s="241"/>
      <c r="O26" s="242"/>
      <c r="P26" s="20"/>
      <c r="Q26" s="36"/>
      <c r="W26" s="20"/>
      <c r="X26" s="20"/>
      <c r="Y26" s="20"/>
      <c r="Z26" s="20"/>
    </row>
    <row r="27" spans="1:60" s="22" customFormat="1" ht="18" customHeight="1" thickBot="1" x14ac:dyDescent="0.25">
      <c r="A27" s="164" t="s">
        <v>174</v>
      </c>
      <c r="B27" s="165"/>
      <c r="C27" s="165"/>
      <c r="D27" s="165"/>
      <c r="E27" s="165"/>
      <c r="F27" s="165"/>
      <c r="G27" s="165"/>
      <c r="H27" s="165"/>
      <c r="I27" s="165"/>
      <c r="J27" s="165"/>
      <c r="K27" s="165"/>
      <c r="L27" s="165"/>
      <c r="M27" s="165"/>
      <c r="N27" s="165"/>
      <c r="O27" s="166"/>
      <c r="P27" s="20"/>
      <c r="W27" s="20"/>
      <c r="X27" s="20"/>
      <c r="Y27" s="20"/>
      <c r="Z27" s="20"/>
    </row>
    <row r="28" spans="1:60" s="22" customFormat="1" ht="19.5" customHeight="1" thickBot="1" x14ac:dyDescent="0.25">
      <c r="A28" s="114" t="s">
        <v>175</v>
      </c>
      <c r="B28" s="83"/>
      <c r="C28" s="83"/>
      <c r="D28" s="83"/>
      <c r="E28" s="83"/>
      <c r="F28" s="186" t="s">
        <v>176</v>
      </c>
      <c r="G28" s="186"/>
      <c r="H28" s="186"/>
      <c r="I28" s="186"/>
      <c r="J28" s="186"/>
      <c r="K28" s="186"/>
      <c r="L28" s="88"/>
      <c r="M28" s="170" t="s">
        <v>177</v>
      </c>
      <c r="N28" s="170"/>
      <c r="O28" s="92" t="s">
        <v>178</v>
      </c>
      <c r="P28" s="20"/>
      <c r="Q28" s="18"/>
      <c r="W28" s="20"/>
      <c r="X28" s="20"/>
      <c r="Y28" s="20"/>
      <c r="Z28" s="20"/>
    </row>
    <row r="29" spans="1:60" s="22" customFormat="1" ht="18" customHeight="1" x14ac:dyDescent="0.2">
      <c r="A29" s="175" t="s">
        <v>19</v>
      </c>
      <c r="B29" s="176"/>
      <c r="C29" s="177" t="s">
        <v>179</v>
      </c>
      <c r="D29" s="175"/>
      <c r="E29" s="176"/>
      <c r="F29" s="178" t="s">
        <v>180</v>
      </c>
      <c r="G29" s="179"/>
      <c r="H29" s="179"/>
      <c r="I29" s="180"/>
      <c r="J29" s="181" t="s">
        <v>181</v>
      </c>
      <c r="K29" s="182"/>
      <c r="L29" s="79" t="s">
        <v>182</v>
      </c>
      <c r="M29" s="238" t="s">
        <v>183</v>
      </c>
      <c r="N29" s="239"/>
      <c r="O29" s="81" t="s">
        <v>184</v>
      </c>
      <c r="P29" s="20"/>
      <c r="Q29" s="20"/>
      <c r="W29" s="20"/>
      <c r="X29" s="20"/>
      <c r="Y29" s="20"/>
      <c r="Z29" s="20"/>
    </row>
    <row r="30" spans="1:60" s="22" customFormat="1" ht="18" customHeight="1" x14ac:dyDescent="0.2">
      <c r="A30" s="187"/>
      <c r="B30" s="189"/>
      <c r="C30" s="187"/>
      <c r="D30" s="188"/>
      <c r="E30" s="189"/>
      <c r="F30" s="183"/>
      <c r="G30" s="184"/>
      <c r="H30" s="184"/>
      <c r="I30" s="185"/>
      <c r="J30" s="162"/>
      <c r="K30" s="163"/>
      <c r="L30" s="80"/>
      <c r="M30" s="251" t="str">
        <f>IF(OR(ISBLANK(A30),ISBLANK(C30),ISBLANK(J30),ISBLANK(F30),ISBLANK(L30))," ",_xlfn.XLOOKUP(CONCATENATE(A30,C30),$A$231:$A$250,$B$231:$B$250))</f>
        <v xml:space="preserve"> </v>
      </c>
      <c r="N30" s="252" t="str">
        <f>IF(AND(ISTEXT(A30)*ISTEXT(C30)),"per lamp"," ")</f>
        <v xml:space="preserve"> </v>
      </c>
      <c r="O30" s="253" t="str">
        <f>IF(AND(ISBLANK(A30),ISBLANK(C30),ISBLANK(F30),ISBLANK(J30),ISBLANK(L30))," ",IF(AND(ISBLANK(A30),OR(ISTEXT(C30),ISBLANK(F30),ISBLANK(J30))),"Select Measure",IF(OR(ISBLANK(C30),ISBLANK(F30),ISBLANK(J30),ISBLANK(L30)),"Incomplete",IF(P30="Check Wattages",P30,IF(NOT(Q30),"Check Quantities",L30*M30)))))</f>
        <v xml:space="preserve"> </v>
      </c>
      <c r="P30" s="20" t="e">
        <f t="shared" ref="P30:P42" si="0">IF(OR(VLOOKUP(CONCATENATE(A30,C30),$A$231:$G$250,5,FALSE)&gt;J30,VLOOKUP(CONCATENATE(A30,C30),$A$231:$G$250,7,FALSE)&lt;J30,F30&gt;0.65*J30),"Check Wattages","")</f>
        <v>#N/A</v>
      </c>
      <c r="Q30" s="19" t="b">
        <f>NOT(AND(OR(C30=$T$7,C30=$T$11),ISODD(L30)))</f>
        <v>1</v>
      </c>
      <c r="W30" s="20"/>
      <c r="X30" s="20"/>
      <c r="Y30" s="20"/>
      <c r="Z30" s="20"/>
    </row>
    <row r="31" spans="1:60" s="22" customFormat="1" ht="18" customHeight="1" x14ac:dyDescent="0.2">
      <c r="A31" s="187"/>
      <c r="B31" s="189"/>
      <c r="C31" s="187"/>
      <c r="D31" s="188"/>
      <c r="E31" s="189"/>
      <c r="F31" s="183"/>
      <c r="G31" s="184"/>
      <c r="H31" s="184"/>
      <c r="I31" s="185"/>
      <c r="J31" s="162"/>
      <c r="K31" s="163"/>
      <c r="L31" s="80"/>
      <c r="M31" s="251" t="str">
        <f t="shared" ref="M31:M42" si="1">IF(OR(ISBLANK(A31),ISBLANK(C31),ISBLANK(J31),ISBLANK(F31),ISBLANK(L31))," ",_xlfn.XLOOKUP(CONCATENATE(A31,C31),$A$231:$A$250,$B$231:$B$250))</f>
        <v xml:space="preserve"> </v>
      </c>
      <c r="N31" s="252" t="str">
        <f t="shared" ref="N31:N42" si="2">IF(AND(ISTEXT(A31)*ISTEXT(C31)),"per lamp"," ")</f>
        <v xml:space="preserve"> </v>
      </c>
      <c r="O31" s="253" t="str">
        <f>IF(AND(ISBLANK(A31),ISBLANK(C31),ISBLANK(F31),ISBLANK(J31),ISBLANK(L31))," ",IF(AND(ISBLANK(A31),OR(ISTEXT(C31),ISBLANK(F31),ISBLANK(J31))),"Select Measure",IF(OR(ISBLANK(C31),ISBLANK(F31),ISBLANK(J31),ISBLANK(L31)),"Incomplete",IF(P31="Check Wattages",P31,IF(NOT(Q31),"Check Quantities",L31*M31)))))</f>
        <v xml:space="preserve"> </v>
      </c>
      <c r="P31" s="20" t="e">
        <f t="shared" si="0"/>
        <v>#N/A</v>
      </c>
      <c r="Q31" s="19" t="b">
        <f t="shared" ref="Q31:Q42" si="3">NOT(AND(OR(C31=$T$7,C31=$T$11),ISODD(L31)))</f>
        <v>1</v>
      </c>
      <c r="W31" s="20"/>
      <c r="X31" s="20"/>
      <c r="Y31" s="20"/>
      <c r="Z31" s="20"/>
    </row>
    <row r="32" spans="1:60" s="22" customFormat="1" ht="18" customHeight="1" x14ac:dyDescent="0.2">
      <c r="A32" s="187"/>
      <c r="B32" s="189"/>
      <c r="C32" s="187"/>
      <c r="D32" s="188"/>
      <c r="E32" s="189"/>
      <c r="F32" s="183"/>
      <c r="G32" s="184"/>
      <c r="H32" s="184"/>
      <c r="I32" s="185"/>
      <c r="J32" s="162"/>
      <c r="K32" s="163"/>
      <c r="L32" s="80"/>
      <c r="M32" s="251" t="str">
        <f t="shared" si="1"/>
        <v xml:space="preserve"> </v>
      </c>
      <c r="N32" s="252" t="str">
        <f t="shared" si="2"/>
        <v xml:space="preserve"> </v>
      </c>
      <c r="O32" s="253" t="str">
        <f t="shared" ref="O32:O38" si="4">IF(AND(ISBLANK(A32),ISBLANK(C32),ISBLANK(F32),ISBLANK(J32),ISBLANK(L32))," ",IF(AND(ISBLANK(A32),OR(ISTEXT(C32),ISBLANK(F32),ISBLANK(J32))),"Select Measure",IF(OR(ISBLANK(C32),ISBLANK(F32),ISBLANK(J32),ISBLANK(L32)),"Incomplete",IF(P32="Check Wattages",P32,IF(NOT(Q32),"Check Quantities",L32*M32)))))</f>
        <v xml:space="preserve"> </v>
      </c>
      <c r="P32" s="20" t="e">
        <f t="shared" si="0"/>
        <v>#N/A</v>
      </c>
      <c r="Q32" s="19" t="b">
        <f t="shared" si="3"/>
        <v>1</v>
      </c>
      <c r="W32" s="20"/>
      <c r="X32" s="20"/>
      <c r="Y32" s="20"/>
      <c r="Z32" s="20"/>
    </row>
    <row r="33" spans="1:26" s="22" customFormat="1" ht="18" customHeight="1" x14ac:dyDescent="0.2">
      <c r="A33" s="187"/>
      <c r="B33" s="189"/>
      <c r="C33" s="187"/>
      <c r="D33" s="188"/>
      <c r="E33" s="189"/>
      <c r="F33" s="183"/>
      <c r="G33" s="184"/>
      <c r="H33" s="184"/>
      <c r="I33" s="185"/>
      <c r="J33" s="162"/>
      <c r="K33" s="163"/>
      <c r="L33" s="80"/>
      <c r="M33" s="251" t="str">
        <f t="shared" si="1"/>
        <v xml:space="preserve"> </v>
      </c>
      <c r="N33" s="252" t="str">
        <f t="shared" si="2"/>
        <v xml:space="preserve"> </v>
      </c>
      <c r="O33" s="253" t="str">
        <f>IF(AND(ISBLANK(A33),ISBLANK(C33),ISBLANK(F33),ISBLANK(J33),ISBLANK(L33))," ",IF(AND(ISBLANK(A33),OR(ISTEXT(C33),ISBLANK(F33),ISBLANK(J33))),"Select Measure",IF(OR(ISBLANK(C33),ISBLANK(F33),ISBLANK(J33),ISBLANK(L33)),"Incomplete",IF(P33="Check Wattages",P33,IF(NOT(Q33),"Check Quantities",L33*M33)))))</f>
        <v xml:space="preserve"> </v>
      </c>
      <c r="P33" s="20" t="e">
        <f t="shared" si="0"/>
        <v>#N/A</v>
      </c>
      <c r="Q33" s="19" t="b">
        <f t="shared" si="3"/>
        <v>1</v>
      </c>
      <c r="W33" s="20"/>
      <c r="X33" s="20"/>
      <c r="Y33" s="20"/>
      <c r="Z33" s="20"/>
    </row>
    <row r="34" spans="1:26" s="22" customFormat="1" ht="18" customHeight="1" x14ac:dyDescent="0.2">
      <c r="A34" s="187"/>
      <c r="B34" s="189"/>
      <c r="C34" s="187"/>
      <c r="D34" s="188"/>
      <c r="E34" s="189"/>
      <c r="F34" s="183"/>
      <c r="G34" s="184"/>
      <c r="H34" s="184"/>
      <c r="I34" s="185"/>
      <c r="J34" s="162"/>
      <c r="K34" s="163"/>
      <c r="L34" s="80"/>
      <c r="M34" s="251" t="str">
        <f t="shared" si="1"/>
        <v xml:space="preserve"> </v>
      </c>
      <c r="N34" s="252" t="str">
        <f t="shared" si="2"/>
        <v xml:space="preserve"> </v>
      </c>
      <c r="O34" s="253" t="str">
        <f t="shared" si="4"/>
        <v xml:space="preserve"> </v>
      </c>
      <c r="P34" s="20" t="e">
        <f t="shared" si="0"/>
        <v>#N/A</v>
      </c>
      <c r="Q34" s="19" t="b">
        <f t="shared" si="3"/>
        <v>1</v>
      </c>
      <c r="W34" s="20"/>
      <c r="X34" s="20"/>
      <c r="Y34" s="20"/>
      <c r="Z34" s="20"/>
    </row>
    <row r="35" spans="1:26" s="22" customFormat="1" ht="18" customHeight="1" x14ac:dyDescent="0.2">
      <c r="A35" s="187"/>
      <c r="B35" s="189"/>
      <c r="C35" s="187"/>
      <c r="D35" s="188"/>
      <c r="E35" s="189"/>
      <c r="F35" s="183"/>
      <c r="G35" s="184"/>
      <c r="H35" s="184"/>
      <c r="I35" s="185"/>
      <c r="J35" s="162"/>
      <c r="K35" s="163"/>
      <c r="L35" s="80"/>
      <c r="M35" s="251" t="str">
        <f t="shared" si="1"/>
        <v xml:space="preserve"> </v>
      </c>
      <c r="N35" s="252" t="str">
        <f t="shared" si="2"/>
        <v xml:space="preserve"> </v>
      </c>
      <c r="O35" s="253" t="str">
        <f t="shared" si="4"/>
        <v xml:space="preserve"> </v>
      </c>
      <c r="P35" s="20" t="e">
        <f t="shared" si="0"/>
        <v>#N/A</v>
      </c>
      <c r="Q35" s="19" t="b">
        <f t="shared" si="3"/>
        <v>1</v>
      </c>
      <c r="W35" s="20"/>
      <c r="X35" s="20"/>
      <c r="Y35" s="20"/>
      <c r="Z35" s="20"/>
    </row>
    <row r="36" spans="1:26" s="22" customFormat="1" ht="18" customHeight="1" x14ac:dyDescent="0.2">
      <c r="A36" s="187"/>
      <c r="B36" s="189"/>
      <c r="C36" s="187"/>
      <c r="D36" s="188"/>
      <c r="E36" s="189"/>
      <c r="F36" s="183"/>
      <c r="G36" s="184"/>
      <c r="H36" s="184"/>
      <c r="I36" s="185"/>
      <c r="J36" s="162"/>
      <c r="K36" s="163"/>
      <c r="L36" s="80"/>
      <c r="M36" s="251" t="str">
        <f t="shared" si="1"/>
        <v xml:space="preserve"> </v>
      </c>
      <c r="N36" s="252" t="str">
        <f t="shared" si="2"/>
        <v xml:space="preserve"> </v>
      </c>
      <c r="O36" s="253" t="str">
        <f t="shared" si="4"/>
        <v xml:space="preserve"> </v>
      </c>
      <c r="P36" s="20" t="e">
        <f t="shared" si="0"/>
        <v>#N/A</v>
      </c>
      <c r="Q36" s="19" t="b">
        <f t="shared" si="3"/>
        <v>1</v>
      </c>
      <c r="W36" s="20"/>
      <c r="X36" s="20"/>
      <c r="Y36" s="20"/>
      <c r="Z36" s="20"/>
    </row>
    <row r="37" spans="1:26" s="22" customFormat="1" ht="18" customHeight="1" x14ac:dyDescent="0.2">
      <c r="A37" s="187"/>
      <c r="B37" s="189"/>
      <c r="C37" s="187"/>
      <c r="D37" s="188"/>
      <c r="E37" s="189"/>
      <c r="F37" s="183"/>
      <c r="G37" s="184"/>
      <c r="H37" s="184"/>
      <c r="I37" s="185"/>
      <c r="J37" s="162"/>
      <c r="K37" s="163"/>
      <c r="L37" s="80"/>
      <c r="M37" s="251" t="str">
        <f t="shared" si="1"/>
        <v xml:space="preserve"> </v>
      </c>
      <c r="N37" s="252" t="str">
        <f t="shared" si="2"/>
        <v xml:space="preserve"> </v>
      </c>
      <c r="O37" s="253" t="str">
        <f t="shared" si="4"/>
        <v xml:space="preserve"> </v>
      </c>
      <c r="P37" s="20" t="e">
        <f t="shared" si="0"/>
        <v>#N/A</v>
      </c>
      <c r="Q37" s="19" t="b">
        <f t="shared" si="3"/>
        <v>1</v>
      </c>
    </row>
    <row r="38" spans="1:26" s="22" customFormat="1" ht="18" customHeight="1" x14ac:dyDescent="0.2">
      <c r="A38" s="187"/>
      <c r="B38" s="189"/>
      <c r="C38" s="187"/>
      <c r="D38" s="188"/>
      <c r="E38" s="189"/>
      <c r="F38" s="183"/>
      <c r="G38" s="184"/>
      <c r="H38" s="184"/>
      <c r="I38" s="185"/>
      <c r="J38" s="162"/>
      <c r="K38" s="163"/>
      <c r="L38" s="80"/>
      <c r="M38" s="251" t="str">
        <f t="shared" si="1"/>
        <v xml:space="preserve"> </v>
      </c>
      <c r="N38" s="252" t="str">
        <f t="shared" si="2"/>
        <v xml:space="preserve"> </v>
      </c>
      <c r="O38" s="253" t="str">
        <f t="shared" si="4"/>
        <v xml:space="preserve"> </v>
      </c>
      <c r="P38" s="20" t="e">
        <f t="shared" si="0"/>
        <v>#N/A</v>
      </c>
      <c r="Q38" s="19" t="b">
        <f t="shared" si="3"/>
        <v>1</v>
      </c>
      <c r="R38" s="22" t="str">
        <f t="shared" ref="R38:R42" si="5">IF(OR(ISBLANK(A38),ISBLANK(C38),ISBLANK(J38),ISBLANK(F38),ISBLANK(L38))," ",_xlfn.XLOOKUP(CONCATENATE(A38,C38),$A$231:$A$250,$B$231:$B$250))</f>
        <v xml:space="preserve"> </v>
      </c>
    </row>
    <row r="39" spans="1:26" s="22" customFormat="1" ht="18" customHeight="1" x14ac:dyDescent="0.2">
      <c r="A39" s="187"/>
      <c r="B39" s="189"/>
      <c r="C39" s="187"/>
      <c r="D39" s="188"/>
      <c r="E39" s="189"/>
      <c r="F39" s="183"/>
      <c r="G39" s="184"/>
      <c r="H39" s="184"/>
      <c r="I39" s="185"/>
      <c r="J39" s="162"/>
      <c r="K39" s="163"/>
      <c r="L39" s="80"/>
      <c r="M39" s="251" t="str">
        <f t="shared" si="1"/>
        <v xml:space="preserve"> </v>
      </c>
      <c r="N39" s="252" t="str">
        <f t="shared" si="2"/>
        <v xml:space="preserve"> </v>
      </c>
      <c r="O39" s="254" t="str">
        <f>IF(AND(ISBLANK(A39),ISBLANK(C39),ISBLANK(F39),ISBLANK(J39),ISBLANK(L39))," ",IF(AND(ISBLANK(A39),OR(ISTEXT(C39),ISBLANK(F39),ISBLANK(J39))),"Select Measure",IF(OR(ISBLANK(C39),ISBLANK(F39),ISBLANK(J39),ISBLANK(L39)),"Incomplete",IF(P39="Check Wattages",P39,IF(NOT(Q39),"Check Quantities",L39*M39)))))</f>
        <v xml:space="preserve"> </v>
      </c>
      <c r="P39" s="20" t="e">
        <f t="shared" si="0"/>
        <v>#N/A</v>
      </c>
      <c r="Q39" s="19" t="b">
        <f t="shared" si="3"/>
        <v>1</v>
      </c>
      <c r="R39" s="22" t="str">
        <f t="shared" si="5"/>
        <v xml:space="preserve"> </v>
      </c>
    </row>
    <row r="40" spans="1:26" s="22" customFormat="1" ht="18" customHeight="1" x14ac:dyDescent="0.2">
      <c r="A40" s="187"/>
      <c r="B40" s="189"/>
      <c r="C40" s="187"/>
      <c r="D40" s="188"/>
      <c r="E40" s="189"/>
      <c r="F40" s="183"/>
      <c r="G40" s="184"/>
      <c r="H40" s="184"/>
      <c r="I40" s="185"/>
      <c r="J40" s="162"/>
      <c r="K40" s="163"/>
      <c r="L40" s="80"/>
      <c r="M40" s="251" t="str">
        <f t="shared" si="1"/>
        <v xml:space="preserve"> </v>
      </c>
      <c r="N40" s="252" t="str">
        <f t="shared" si="2"/>
        <v xml:space="preserve"> </v>
      </c>
      <c r="O40" s="254" t="str">
        <f t="shared" ref="O40:O42" si="6">IF(AND(ISBLANK(A40),ISBLANK(C40),ISBLANK(F40),ISBLANK(J40),ISBLANK(L40))," ",IF(AND(ISBLANK(A40),OR(ISTEXT(C40),ISBLANK(F40),ISBLANK(J40))),"Select Measure",IF(OR(ISBLANK(C40),ISBLANK(F40),ISBLANK(J40),ISBLANK(L40)),"Incomplete",IF(P40="Check Wattages",P40,IF(NOT(Q40),"Check Quantities",L40*M40)))))</f>
        <v xml:space="preserve"> </v>
      </c>
      <c r="P40" s="20" t="e">
        <f t="shared" si="0"/>
        <v>#N/A</v>
      </c>
      <c r="Q40" s="19" t="b">
        <f t="shared" si="3"/>
        <v>1</v>
      </c>
      <c r="R40" s="22" t="str">
        <f t="shared" si="5"/>
        <v xml:space="preserve"> </v>
      </c>
    </row>
    <row r="41" spans="1:26" s="22" customFormat="1" ht="18" customHeight="1" x14ac:dyDescent="0.2">
      <c r="A41" s="187"/>
      <c r="B41" s="189"/>
      <c r="C41" s="187"/>
      <c r="D41" s="188"/>
      <c r="E41" s="189"/>
      <c r="F41" s="183"/>
      <c r="G41" s="184"/>
      <c r="H41" s="184"/>
      <c r="I41" s="185"/>
      <c r="J41" s="162"/>
      <c r="K41" s="163"/>
      <c r="L41" s="80"/>
      <c r="M41" s="251" t="str">
        <f t="shared" si="1"/>
        <v xml:space="preserve"> </v>
      </c>
      <c r="N41" s="252" t="str">
        <f t="shared" si="2"/>
        <v xml:space="preserve"> </v>
      </c>
      <c r="O41" s="254" t="str">
        <f t="shared" si="6"/>
        <v xml:space="preserve"> </v>
      </c>
      <c r="P41" s="20" t="e">
        <f t="shared" si="0"/>
        <v>#N/A</v>
      </c>
      <c r="Q41" s="19" t="b">
        <f t="shared" si="3"/>
        <v>1</v>
      </c>
      <c r="R41" s="22" t="str">
        <f t="shared" si="5"/>
        <v xml:space="preserve"> </v>
      </c>
    </row>
    <row r="42" spans="1:26" s="22" customFormat="1" ht="18" customHeight="1" thickBot="1" x14ac:dyDescent="0.25">
      <c r="A42" s="187"/>
      <c r="B42" s="189"/>
      <c r="C42" s="187"/>
      <c r="D42" s="188"/>
      <c r="E42" s="189"/>
      <c r="F42" s="183"/>
      <c r="G42" s="184"/>
      <c r="H42" s="184"/>
      <c r="I42" s="185"/>
      <c r="J42" s="162"/>
      <c r="K42" s="163"/>
      <c r="L42" s="80"/>
      <c r="M42" s="251" t="str">
        <f t="shared" si="1"/>
        <v xml:space="preserve"> </v>
      </c>
      <c r="N42" s="252" t="str">
        <f t="shared" si="2"/>
        <v xml:space="preserve"> </v>
      </c>
      <c r="O42" s="254" t="str">
        <f t="shared" si="6"/>
        <v xml:space="preserve"> </v>
      </c>
      <c r="P42" s="20" t="e">
        <f t="shared" si="0"/>
        <v>#N/A</v>
      </c>
      <c r="Q42" s="19" t="b">
        <f t="shared" si="3"/>
        <v>1</v>
      </c>
      <c r="R42" s="22" t="str">
        <f t="shared" si="5"/>
        <v xml:space="preserve"> </v>
      </c>
    </row>
    <row r="43" spans="1:26" s="22" customFormat="1" ht="36.75" customHeight="1" thickBot="1" x14ac:dyDescent="0.25">
      <c r="A43" s="232" t="s">
        <v>185</v>
      </c>
      <c r="B43" s="233"/>
      <c r="C43" s="227" t="s">
        <v>186</v>
      </c>
      <c r="D43" s="228"/>
      <c r="E43" s="228"/>
      <c r="F43" s="228"/>
      <c r="G43" s="228"/>
      <c r="H43" s="228"/>
      <c r="I43" s="228"/>
      <c r="J43" s="228"/>
      <c r="K43" s="228"/>
      <c r="L43" s="228"/>
      <c r="M43" s="229"/>
      <c r="N43" s="230"/>
      <c r="O43" s="231"/>
      <c r="P43" s="20"/>
    </row>
    <row r="44" spans="1:26" s="22" customFormat="1" ht="18.75" thickBot="1" x14ac:dyDescent="0.25">
      <c r="A44" s="226" t="s">
        <v>187</v>
      </c>
      <c r="B44" s="226"/>
      <c r="C44" s="226"/>
      <c r="D44" s="226"/>
      <c r="E44" s="226"/>
      <c r="F44" s="83"/>
      <c r="G44" s="83"/>
      <c r="H44" s="75"/>
      <c r="I44" s="75"/>
      <c r="J44" s="75"/>
      <c r="K44" s="75"/>
      <c r="L44" s="75"/>
      <c r="M44" s="225" t="s">
        <v>188</v>
      </c>
      <c r="N44" s="225"/>
      <c r="O44" s="225"/>
      <c r="P44" s="20"/>
    </row>
    <row r="45" spans="1:26" s="22" customFormat="1" ht="36.75" customHeight="1" x14ac:dyDescent="0.2">
      <c r="A45" s="140" t="s">
        <v>19</v>
      </c>
      <c r="B45" s="140"/>
      <c r="C45" s="141"/>
      <c r="D45" s="139" t="s">
        <v>179</v>
      </c>
      <c r="E45" s="140"/>
      <c r="F45" s="140"/>
      <c r="G45" s="141"/>
      <c r="H45" s="177" t="s">
        <v>189</v>
      </c>
      <c r="I45" s="175"/>
      <c r="J45" s="63" t="s">
        <v>190</v>
      </c>
      <c r="K45" s="63" t="s">
        <v>191</v>
      </c>
      <c r="L45" s="79" t="s">
        <v>182</v>
      </c>
      <c r="M45" s="139" t="s">
        <v>183</v>
      </c>
      <c r="N45" s="141"/>
      <c r="O45" s="68" t="s">
        <v>184</v>
      </c>
      <c r="P45" s="20"/>
    </row>
    <row r="46" spans="1:26" s="22" customFormat="1" ht="17.25" customHeight="1" x14ac:dyDescent="0.2">
      <c r="A46" s="188"/>
      <c r="B46" s="188"/>
      <c r="C46" s="189"/>
      <c r="D46" s="136"/>
      <c r="E46" s="137"/>
      <c r="F46" s="137"/>
      <c r="G46" s="138"/>
      <c r="H46" s="249"/>
      <c r="I46" s="250"/>
      <c r="J46" s="119"/>
      <c r="K46" s="119"/>
      <c r="L46" s="80"/>
      <c r="M46" s="251" t="str">
        <f>IF(OR(ISBLANK(A46),ISBLANK(D46),ISBLANK(J46),ISBLANK(H46),ISBLANK(L46))," ",_xlfn.XLOOKUP(CONCATENATE(A46,D46),$A$130:$A$137,$B$130:$B$137))</f>
        <v xml:space="preserve"> </v>
      </c>
      <c r="N46" s="252" t="str">
        <f>IF(AND(ISTEXT(A46)*ISTEXT(D46)),"per fixture"," ")</f>
        <v xml:space="preserve"> </v>
      </c>
      <c r="O46" s="253" t="str">
        <f>IF(AND(ISBLANK(A46),ISBLANK(D46),ISBLANK(H46),ISBLANK(J46),ISBLANK(L46))," ",IF(AND(ISBLANK(A46),OR(ISTEXT(D46),ISBLANK(H46),ISBLANK(J46))),"Select Measure",IF(OR(ISBLANK(D46),ISBLANK(H46),ISBLANK(J46),ISBLANK(L46)),"Incomplete",IF(P46="Check Wattages",P46,L46*M46))))</f>
        <v xml:space="preserve"> </v>
      </c>
      <c r="P46" s="20"/>
    </row>
    <row r="47" spans="1:26" s="22" customFormat="1" ht="17.25" customHeight="1" x14ac:dyDescent="0.2">
      <c r="A47" s="188"/>
      <c r="B47" s="188"/>
      <c r="C47" s="189"/>
      <c r="D47" s="136"/>
      <c r="E47" s="137"/>
      <c r="F47" s="137"/>
      <c r="G47" s="138"/>
      <c r="H47" s="249"/>
      <c r="I47" s="250"/>
      <c r="J47" s="119"/>
      <c r="K47" s="119"/>
      <c r="L47" s="80"/>
      <c r="M47" s="251" t="str">
        <f t="shared" ref="M47:M55" si="7">IF(OR(ISBLANK(A47),ISBLANK(D47),ISBLANK(J47),ISBLANK(H47),ISBLANK(L47))," ",_xlfn.XLOOKUP(CONCATENATE(A47,D47),$A$130:$A$137,$B$130:$B$137))</f>
        <v xml:space="preserve"> </v>
      </c>
      <c r="N47" s="252" t="str">
        <f t="shared" ref="N47:N53" si="8">IF(AND(ISTEXT(A47)*ISTEXT(D47)),"per fixture"," ")</f>
        <v xml:space="preserve"> </v>
      </c>
      <c r="O47" s="253" t="str">
        <f>IF(AND(ISBLANK(A47),ISBLANK(D47),ISBLANK(H47),ISBLANK(J47),ISBLANK(L47))," ",IF(AND(ISBLANK(A47),OR(ISTEXT(D47),ISBLANK(H47),ISBLANK(J47))),"Select Measure",IF(OR(ISBLANK(D47),ISBLANK(H47),ISBLANK(J47),ISBLANK(L47)),"Incomplete",IF(P47="Check Wattages",P47,L47*M47))))</f>
        <v xml:space="preserve"> </v>
      </c>
      <c r="P47" s="20"/>
    </row>
    <row r="48" spans="1:26" s="22" customFormat="1" ht="17.25" customHeight="1" x14ac:dyDescent="0.2">
      <c r="A48" s="188"/>
      <c r="B48" s="188"/>
      <c r="C48" s="189"/>
      <c r="D48" s="136"/>
      <c r="E48" s="137"/>
      <c r="F48" s="137"/>
      <c r="G48" s="138"/>
      <c r="H48" s="249"/>
      <c r="I48" s="250"/>
      <c r="J48" s="119"/>
      <c r="K48" s="119"/>
      <c r="L48" s="80"/>
      <c r="M48" s="251" t="str">
        <f t="shared" si="7"/>
        <v xml:space="preserve"> </v>
      </c>
      <c r="N48" s="252" t="str">
        <f t="shared" si="8"/>
        <v xml:space="preserve"> </v>
      </c>
      <c r="O48" s="253" t="str">
        <f>IF(AND(ISBLANK(A48),ISBLANK(D48),ISBLANK(H48),ISBLANK(J48),ISBLANK(L48))," ",IF(AND(ISBLANK(A48),OR(ISTEXT(D48),ISBLANK(H48),ISBLANK(J48))),"Select Measure",IF(OR(ISBLANK(D48),ISBLANK(H48),ISBLANK(J48),ISBLANK(L48)),"Incomplete",IF(P48="Check Wattages",P48,L48*M48))))</f>
        <v xml:space="preserve"> </v>
      </c>
      <c r="P48" s="20"/>
    </row>
    <row r="49" spans="1:42" s="22" customFormat="1" ht="17.25" customHeight="1" x14ac:dyDescent="0.2">
      <c r="A49" s="188"/>
      <c r="B49" s="188"/>
      <c r="C49" s="189"/>
      <c r="D49" s="136"/>
      <c r="E49" s="137"/>
      <c r="F49" s="137"/>
      <c r="G49" s="138"/>
      <c r="H49" s="249"/>
      <c r="I49" s="250"/>
      <c r="J49" s="119"/>
      <c r="K49" s="119"/>
      <c r="L49" s="80"/>
      <c r="M49" s="251" t="str">
        <f t="shared" si="7"/>
        <v xml:space="preserve"> </v>
      </c>
      <c r="N49" s="252" t="str">
        <f t="shared" si="8"/>
        <v xml:space="preserve"> </v>
      </c>
      <c r="O49" s="253" t="str">
        <f>IF(AND(ISBLANK(A49),ISBLANK(D49),ISBLANK(H49),ISBLANK(J49),ISBLANK(L49))," ",IF(AND(ISBLANK(A49),OR(ISTEXT(D49),ISBLANK(H49),ISBLANK(J49))),"Select Measure",IF(OR(ISBLANK(D49),ISBLANK(H49),ISBLANK(J49),ISBLANK(L49)),"Incomplete",IF(P49="Check Wattages",P49,L49*M49))))</f>
        <v xml:space="preserve"> </v>
      </c>
      <c r="P49" s="20"/>
    </row>
    <row r="50" spans="1:42" s="22" customFormat="1" ht="17.25" customHeight="1" x14ac:dyDescent="0.2">
      <c r="A50" s="188"/>
      <c r="B50" s="188"/>
      <c r="C50" s="189"/>
      <c r="D50" s="136"/>
      <c r="E50" s="137"/>
      <c r="F50" s="137"/>
      <c r="G50" s="138"/>
      <c r="H50" s="249"/>
      <c r="I50" s="250"/>
      <c r="J50" s="119"/>
      <c r="K50" s="119"/>
      <c r="L50" s="80"/>
      <c r="M50" s="251" t="str">
        <f t="shared" si="7"/>
        <v xml:space="preserve"> </v>
      </c>
      <c r="N50" s="252" t="str">
        <f t="shared" si="8"/>
        <v xml:space="preserve"> </v>
      </c>
      <c r="O50" s="253" t="str">
        <f t="shared" ref="O50:O52" si="9">IF(AND(ISBLANK(A50),ISBLANK(D50),ISBLANK(H50),ISBLANK(J50),ISBLANK(L50))," ",IF(AND(ISBLANK(A50),OR(ISTEXT(D50),ISBLANK(H50),ISBLANK(J50))),"Select Measure",IF(OR(ISBLANK(D50),ISBLANK(H50),ISBLANK(J50),ISBLANK(L50)),"Incomplete",IF(P50="Check Wattages",P50,L50*M50))))</f>
        <v xml:space="preserve"> </v>
      </c>
      <c r="P50" s="20"/>
      <c r="W50" s="20"/>
      <c r="X50" s="20"/>
      <c r="Y50" s="20"/>
      <c r="Z50" s="20"/>
    </row>
    <row r="51" spans="1:42" s="22" customFormat="1" ht="17.25" customHeight="1" x14ac:dyDescent="0.2">
      <c r="A51" s="188"/>
      <c r="B51" s="188"/>
      <c r="C51" s="189"/>
      <c r="D51" s="136"/>
      <c r="E51" s="137"/>
      <c r="F51" s="137"/>
      <c r="G51" s="138"/>
      <c r="H51" s="249"/>
      <c r="I51" s="250"/>
      <c r="J51" s="119"/>
      <c r="K51" s="119"/>
      <c r="L51" s="80"/>
      <c r="M51" s="251" t="str">
        <f t="shared" si="7"/>
        <v xml:space="preserve"> </v>
      </c>
      <c r="N51" s="252" t="str">
        <f t="shared" si="8"/>
        <v xml:space="preserve"> </v>
      </c>
      <c r="O51" s="253" t="str">
        <f t="shared" si="9"/>
        <v xml:space="preserve"> </v>
      </c>
      <c r="P51" s="20"/>
      <c r="W51" s="20"/>
      <c r="X51" s="20"/>
      <c r="Y51" s="20"/>
      <c r="Z51" s="20"/>
    </row>
    <row r="52" spans="1:42" s="22" customFormat="1" ht="17.25" customHeight="1" x14ac:dyDescent="0.2">
      <c r="A52" s="188"/>
      <c r="B52" s="188"/>
      <c r="C52" s="189"/>
      <c r="D52" s="136"/>
      <c r="E52" s="137"/>
      <c r="F52" s="137"/>
      <c r="G52" s="138"/>
      <c r="H52" s="249"/>
      <c r="I52" s="250"/>
      <c r="J52" s="119"/>
      <c r="K52" s="119"/>
      <c r="L52" s="80"/>
      <c r="M52" s="251" t="str">
        <f t="shared" si="7"/>
        <v xml:space="preserve"> </v>
      </c>
      <c r="N52" s="252" t="str">
        <f t="shared" si="8"/>
        <v xml:space="preserve"> </v>
      </c>
      <c r="O52" s="253" t="str">
        <f t="shared" si="9"/>
        <v xml:space="preserve"> </v>
      </c>
      <c r="P52" s="20"/>
      <c r="W52" s="20"/>
      <c r="X52" s="20"/>
      <c r="Y52" s="20"/>
      <c r="Z52" s="20"/>
    </row>
    <row r="53" spans="1:42" s="22" customFormat="1" ht="17.25" customHeight="1" x14ac:dyDescent="0.2">
      <c r="A53" s="188"/>
      <c r="B53" s="188"/>
      <c r="C53" s="189"/>
      <c r="D53" s="136"/>
      <c r="E53" s="137"/>
      <c r="F53" s="137"/>
      <c r="G53" s="138"/>
      <c r="H53" s="249"/>
      <c r="I53" s="250"/>
      <c r="J53" s="119"/>
      <c r="K53" s="119"/>
      <c r="L53" s="80"/>
      <c r="M53" s="251" t="str">
        <f>IF(OR(ISBLANK(A53),ISBLANK(D53),ISBLANK(J53),ISBLANK(H53),ISBLANK(L53))," ",_xlfn.XLOOKUP(CONCATENATE(A53,D53),$A$130:$A$137,$B$130:$B$137))</f>
        <v xml:space="preserve"> </v>
      </c>
      <c r="N53" s="252" t="str">
        <f t="shared" si="8"/>
        <v xml:space="preserve"> </v>
      </c>
      <c r="O53" s="253" t="str">
        <f>IF(AND(ISBLANK(A53),ISBLANK(D53),ISBLANK(H53),ISBLANK(J53),ISBLANK(L53))," ",IF(AND(ISBLANK(A53),OR(ISTEXT(D53),ISBLANK(H53),ISBLANK(J53))),"Select Measure",IF(OR(ISBLANK(D53),ISBLANK(H53),ISBLANK(J53),ISBLANK(L53)),"Incomplete",IF(P53="Check Wattages",P53,L53*M53))))</f>
        <v xml:space="preserve"> </v>
      </c>
      <c r="P53" s="20"/>
      <c r="W53" s="20"/>
      <c r="X53" s="20"/>
      <c r="Y53" s="20"/>
      <c r="Z53" s="20"/>
    </row>
    <row r="54" spans="1:42" s="22" customFormat="1" ht="17.25" customHeight="1" x14ac:dyDescent="0.2">
      <c r="A54" s="188"/>
      <c r="B54" s="188"/>
      <c r="C54" s="189"/>
      <c r="D54" s="136"/>
      <c r="E54" s="137"/>
      <c r="F54" s="137"/>
      <c r="G54" s="138"/>
      <c r="H54" s="249"/>
      <c r="I54" s="250"/>
      <c r="J54" s="119"/>
      <c r="K54" s="119"/>
      <c r="L54" s="80"/>
      <c r="M54" s="251" t="str">
        <f t="shared" si="7"/>
        <v xml:space="preserve"> </v>
      </c>
      <c r="N54" s="252" t="str">
        <f t="shared" ref="N54:N55" si="10">IF(AND(ISTEXT(A54)*ISTEXT(D54)),"per fixture"," ")</f>
        <v xml:space="preserve"> </v>
      </c>
      <c r="O54" s="253" t="str">
        <f t="shared" ref="O54:O55" si="11">IF(AND(ISBLANK(A54),ISBLANK(D54),ISBLANK(H54),ISBLANK(J54),ISBLANK(L54))," ",IF(AND(ISBLANK(A54),OR(ISTEXT(D54),ISBLANK(H54),ISBLANK(J54))),"Select Measure",IF(OR(ISBLANK(D54),ISBLANK(H54),ISBLANK(J54),ISBLANK(L54)),"Incomplete",IF(P54="Check Wattages",P54,L54*M54))))</f>
        <v xml:space="preserve"> </v>
      </c>
      <c r="P54" s="20"/>
      <c r="W54" s="20"/>
      <c r="X54" s="20"/>
      <c r="Y54" s="20"/>
      <c r="Z54" s="20"/>
    </row>
    <row r="55" spans="1:42" s="22" customFormat="1" ht="17.25" customHeight="1" thickBot="1" x14ac:dyDescent="0.25">
      <c r="A55" s="188"/>
      <c r="B55" s="188"/>
      <c r="C55" s="189"/>
      <c r="D55" s="136"/>
      <c r="E55" s="137"/>
      <c r="F55" s="137"/>
      <c r="G55" s="138"/>
      <c r="H55" s="249"/>
      <c r="I55" s="250"/>
      <c r="J55" s="119"/>
      <c r="K55" s="119"/>
      <c r="L55" s="80"/>
      <c r="M55" s="251" t="str">
        <f t="shared" si="7"/>
        <v xml:space="preserve"> </v>
      </c>
      <c r="N55" s="252" t="str">
        <f t="shared" si="10"/>
        <v xml:space="preserve"> </v>
      </c>
      <c r="O55" s="253" t="str">
        <f t="shared" si="11"/>
        <v xml:space="preserve"> </v>
      </c>
      <c r="P55" s="20"/>
      <c r="W55" s="20"/>
      <c r="X55" s="20"/>
      <c r="Y55" s="20"/>
      <c r="Z55" s="20"/>
    </row>
    <row r="56" spans="1:42" s="22" customFormat="1" ht="20.100000000000001" customHeight="1" thickBot="1" x14ac:dyDescent="0.25">
      <c r="A56" s="226" t="s">
        <v>192</v>
      </c>
      <c r="B56" s="226"/>
      <c r="C56" s="226"/>
      <c r="D56" s="226"/>
      <c r="E56" s="226"/>
      <c r="F56" s="83"/>
      <c r="G56" s="83"/>
      <c r="H56" s="75"/>
      <c r="I56" s="75"/>
      <c r="J56" s="75"/>
      <c r="K56" s="75"/>
      <c r="L56" s="75"/>
      <c r="M56" s="225" t="s">
        <v>188</v>
      </c>
      <c r="N56" s="225"/>
      <c r="O56" s="225"/>
      <c r="W56" s="20"/>
      <c r="X56" s="20"/>
      <c r="Y56" s="20"/>
      <c r="Z56" s="20"/>
    </row>
    <row r="57" spans="1:42" s="22" customFormat="1" ht="25.5" x14ac:dyDescent="0.2">
      <c r="A57" s="140" t="s">
        <v>19</v>
      </c>
      <c r="B57" s="140"/>
      <c r="C57" s="141"/>
      <c r="D57" s="139" t="s">
        <v>193</v>
      </c>
      <c r="E57" s="140"/>
      <c r="F57" s="140"/>
      <c r="G57" s="140"/>
      <c r="H57" s="141"/>
      <c r="I57" s="63" t="s">
        <v>190</v>
      </c>
      <c r="J57" s="63" t="s">
        <v>191</v>
      </c>
      <c r="K57" s="139" t="s">
        <v>182</v>
      </c>
      <c r="L57" s="141"/>
      <c r="M57" s="139" t="s">
        <v>183</v>
      </c>
      <c r="N57" s="141"/>
      <c r="O57" s="68" t="s">
        <v>184</v>
      </c>
      <c r="P57" s="20"/>
      <c r="Q57" s="38" t="s">
        <v>194</v>
      </c>
      <c r="S57" s="38" t="s">
        <v>195</v>
      </c>
      <c r="AA57" s="20"/>
      <c r="AB57" s="20"/>
      <c r="AC57" s="20"/>
      <c r="AD57" s="20"/>
      <c r="AE57"/>
      <c r="AP57" s="33"/>
    </row>
    <row r="58" spans="1:42" s="22" customFormat="1" ht="18" customHeight="1" x14ac:dyDescent="0.2">
      <c r="A58" s="188"/>
      <c r="B58" s="188"/>
      <c r="C58" s="189"/>
      <c r="D58" s="136"/>
      <c r="E58" s="137"/>
      <c r="F58" s="137"/>
      <c r="G58" s="137"/>
      <c r="H58" s="138"/>
      <c r="I58" s="119"/>
      <c r="J58" s="119"/>
      <c r="K58" s="223"/>
      <c r="L58" s="224"/>
      <c r="M58" s="255" t="str">
        <f>IF(OR(ISBLANK(A58),ISBLANK(D58),ISBLANK(K58))," ",IF(ISERROR(_xlfn.XLOOKUP(CONCATENATE(A58,D58),$A$130:$A$250,$B$130:$B$250,FALSE))," ",_xlfn.XLOOKUP(CONCATENATE(A58,D58),$A$130:$A$250,$B$130:$B$250,FALSE)))</f>
        <v xml:space="preserve"> </v>
      </c>
      <c r="N58" s="252" t="str">
        <f>IF(ISBLANK(A58)," ",_xlfn.XLOOKUP(CONCATENATE(A58,D58),$A$130:$A$250,$C$130:$C$250,FALSE))</f>
        <v xml:space="preserve"> </v>
      </c>
      <c r="O58" s="253" t="str">
        <f t="shared" ref="O58:O68" si="12">IF(AND(ISBLANK(A58),ISBLANK(D58),ISBLANK(K58))," ",IF(AND(ISBLANK(A58),OR(ISBLANK(D58),ISBLANK(K58))),"Select Measure",IF(OR(ISBLANK(D58),ISBLANK(K58)),"Incomplete",IF(ISERROR(VLOOKUP(CONCATENATE(A58,D58),$A$131:$C$250,2,FALSE)),"Selection Error",IF(R58="Check Wattages",R58,K58*M58)))))</f>
        <v xml:space="preserve"> </v>
      </c>
      <c r="P58" s="22" t="str">
        <f>IF(AND(A58=$R$7,J58&lt;0.5*J58),"Check Wattages","Q")</f>
        <v>Q</v>
      </c>
      <c r="Q58" s="105" t="str">
        <f t="shared" ref="Q58:Q86" si="13">IF(AND(A58&lt;&gt;$R$6,A58&lt;&gt;$R$7,A58&lt;&gt;$R$8,A58&lt;&gt;$R$9,A58&lt;&gt;$R$10,A58&lt;&gt;$R$11),"",VLOOKUP(CONCATENATE(A58,D58),$A$138:$E$195,5,FALSE))</f>
        <v/>
      </c>
      <c r="R58" s="100" t="e">
        <f t="shared" ref="R58:R86" si="14">IF(AND(OR(A58=$R$6,A58=$R$7,A58=$R$8,A58=$R$9,A58=$R$10,A58=$R$11),OR(I58&gt;VLOOKUP(CONCATENATE(A58,D58),$A$138:$G$195,6,FALSE),I58&lt;VLOOKUP(CONCATENATE(A58,D58),$A$138:$G$195,4,FALSE),J58&lt;2*I58,J58&lt;Q58)),"Check Wattages","")</f>
        <v>#N/A</v>
      </c>
      <c r="S58" s="100" t="e">
        <f t="shared" ref="S58:S86" si="15">VLOOKUP(CONCATENATE(A58,D58),$A$138:$G$250,7,FALSE)</f>
        <v>#N/A</v>
      </c>
    </row>
    <row r="59" spans="1:42" s="22" customFormat="1" ht="18" customHeight="1" x14ac:dyDescent="0.2">
      <c r="A59" s="188"/>
      <c r="B59" s="188"/>
      <c r="C59" s="189"/>
      <c r="D59" s="136"/>
      <c r="E59" s="137"/>
      <c r="F59" s="137"/>
      <c r="G59" s="137"/>
      <c r="H59" s="138"/>
      <c r="I59" s="119"/>
      <c r="J59" s="119"/>
      <c r="K59" s="223"/>
      <c r="L59" s="224"/>
      <c r="M59" s="255" t="str">
        <f t="shared" ref="M59:M86" si="16">IF(OR(ISBLANK(A59),ISBLANK(D59),ISBLANK(K59))," ",IF(ISERROR(_xlfn.XLOOKUP(CONCATENATE(A59,D59),$A$130:$A$250,$B$130:$B$250,FALSE))," ",_xlfn.XLOOKUP(CONCATENATE(A59,D59),$A$130:$A$250,$B$130:$B$250,FALSE)))</f>
        <v xml:space="preserve"> </v>
      </c>
      <c r="N59" s="252" t="str">
        <f t="shared" ref="N59:N86" si="17">IF(ISBLANK(A59)," ",_xlfn.XLOOKUP(CONCATENATE(A59,D59),$A$130:$A$250,$C$130:$C$250,FALSE))</f>
        <v xml:space="preserve"> </v>
      </c>
      <c r="O59" s="253" t="str">
        <f t="shared" si="12"/>
        <v xml:space="preserve"> </v>
      </c>
      <c r="P59" s="22" t="str">
        <f t="shared" ref="P59:P86" si="18">IF(AND(A59=$R$7,J59&lt;0.5*J59),"Check Wattages","Q")</f>
        <v>Q</v>
      </c>
      <c r="Q59" s="105" t="str">
        <f t="shared" si="13"/>
        <v/>
      </c>
      <c r="R59" s="100" t="e">
        <f t="shared" si="14"/>
        <v>#N/A</v>
      </c>
      <c r="S59" s="100" t="e">
        <f t="shared" si="15"/>
        <v>#N/A</v>
      </c>
      <c r="U59" s="47" t="s">
        <v>196</v>
      </c>
      <c r="V59" s="50" t="s">
        <v>197</v>
      </c>
      <c r="W59" s="51"/>
      <c r="AF59" s="20"/>
    </row>
    <row r="60" spans="1:42" s="22" customFormat="1" ht="18" customHeight="1" x14ac:dyDescent="0.2">
      <c r="A60" s="188"/>
      <c r="B60" s="188"/>
      <c r="C60" s="189"/>
      <c r="D60" s="136"/>
      <c r="E60" s="137"/>
      <c r="F60" s="137"/>
      <c r="G60" s="137"/>
      <c r="H60" s="138"/>
      <c r="I60" s="119"/>
      <c r="J60" s="119"/>
      <c r="K60" s="223"/>
      <c r="L60" s="224"/>
      <c r="M60" s="255" t="str">
        <f t="shared" si="16"/>
        <v xml:space="preserve"> </v>
      </c>
      <c r="N60" s="252" t="str">
        <f t="shared" si="17"/>
        <v xml:space="preserve"> </v>
      </c>
      <c r="O60" s="253" t="str">
        <f t="shared" si="12"/>
        <v xml:space="preserve"> </v>
      </c>
      <c r="P60" s="22" t="str">
        <f t="shared" si="18"/>
        <v>Q</v>
      </c>
      <c r="Q60" s="105" t="str">
        <f t="shared" si="13"/>
        <v/>
      </c>
      <c r="R60" s="100" t="e">
        <f t="shared" si="14"/>
        <v>#N/A</v>
      </c>
      <c r="S60" s="100" t="e">
        <f t="shared" si="15"/>
        <v>#N/A</v>
      </c>
      <c r="U60" s="19" t="s">
        <v>198</v>
      </c>
      <c r="V60" s="19"/>
      <c r="W60" s="20"/>
      <c r="AF60" s="20"/>
    </row>
    <row r="61" spans="1:42" s="22" customFormat="1" ht="18" customHeight="1" x14ac:dyDescent="0.2">
      <c r="A61" s="188"/>
      <c r="B61" s="188"/>
      <c r="C61" s="189"/>
      <c r="D61" s="136"/>
      <c r="E61" s="137"/>
      <c r="F61" s="137"/>
      <c r="G61" s="137"/>
      <c r="H61" s="138"/>
      <c r="I61" s="119"/>
      <c r="J61" s="119"/>
      <c r="K61" s="223"/>
      <c r="L61" s="224"/>
      <c r="M61" s="255" t="str">
        <f t="shared" si="16"/>
        <v xml:space="preserve"> </v>
      </c>
      <c r="N61" s="252" t="str">
        <f t="shared" si="17"/>
        <v xml:space="preserve"> </v>
      </c>
      <c r="O61" s="253" t="str">
        <f t="shared" si="12"/>
        <v xml:space="preserve"> </v>
      </c>
      <c r="P61" s="22" t="str">
        <f t="shared" si="18"/>
        <v>Q</v>
      </c>
      <c r="Q61" s="105" t="str">
        <f t="shared" si="13"/>
        <v/>
      </c>
      <c r="R61" s="100" t="e">
        <f t="shared" si="14"/>
        <v>#N/A</v>
      </c>
      <c r="S61" s="100" t="e">
        <f t="shared" si="15"/>
        <v>#N/A</v>
      </c>
      <c r="U61" s="19" t="s">
        <v>199</v>
      </c>
      <c r="V61" s="19" t="s">
        <v>200</v>
      </c>
      <c r="W61" s="19" t="s">
        <v>201</v>
      </c>
      <c r="AF61" s="20"/>
    </row>
    <row r="62" spans="1:42" s="22" customFormat="1" ht="18" customHeight="1" x14ac:dyDescent="0.2">
      <c r="A62" s="188"/>
      <c r="B62" s="188"/>
      <c r="C62" s="189"/>
      <c r="D62" s="136"/>
      <c r="E62" s="137"/>
      <c r="F62" s="137"/>
      <c r="G62" s="137"/>
      <c r="H62" s="138"/>
      <c r="I62" s="119"/>
      <c r="J62" s="119"/>
      <c r="K62" s="223"/>
      <c r="L62" s="224"/>
      <c r="M62" s="255" t="str">
        <f t="shared" si="16"/>
        <v xml:space="preserve"> </v>
      </c>
      <c r="N62" s="252" t="str">
        <f t="shared" si="17"/>
        <v xml:space="preserve"> </v>
      </c>
      <c r="O62" s="253" t="str">
        <f t="shared" si="12"/>
        <v xml:space="preserve"> </v>
      </c>
      <c r="P62" s="22" t="str">
        <f t="shared" si="18"/>
        <v>Q</v>
      </c>
      <c r="Q62" s="105" t="str">
        <f t="shared" si="13"/>
        <v/>
      </c>
      <c r="R62" s="100" t="e">
        <f t="shared" si="14"/>
        <v>#N/A</v>
      </c>
      <c r="S62" s="100" t="e">
        <f t="shared" si="15"/>
        <v>#N/A</v>
      </c>
      <c r="U62" s="48" t="s">
        <v>202</v>
      </c>
      <c r="V62" s="37">
        <v>0</v>
      </c>
      <c r="W62" s="49">
        <v>50</v>
      </c>
      <c r="AF62" s="20"/>
    </row>
    <row r="63" spans="1:42" s="22" customFormat="1" ht="18" customHeight="1" x14ac:dyDescent="0.2">
      <c r="A63" s="188"/>
      <c r="B63" s="188"/>
      <c r="C63" s="189"/>
      <c r="D63" s="136"/>
      <c r="E63" s="137"/>
      <c r="F63" s="137"/>
      <c r="G63" s="137"/>
      <c r="H63" s="138"/>
      <c r="I63" s="119"/>
      <c r="J63" s="119"/>
      <c r="K63" s="223"/>
      <c r="L63" s="224"/>
      <c r="M63" s="255" t="str">
        <f t="shared" si="16"/>
        <v xml:space="preserve"> </v>
      </c>
      <c r="N63" s="252" t="str">
        <f t="shared" si="17"/>
        <v xml:space="preserve"> </v>
      </c>
      <c r="O63" s="253" t="str">
        <f t="shared" si="12"/>
        <v xml:space="preserve"> </v>
      </c>
      <c r="P63" s="22" t="str">
        <f t="shared" si="18"/>
        <v>Q</v>
      </c>
      <c r="Q63" s="105" t="str">
        <f t="shared" si="13"/>
        <v/>
      </c>
      <c r="R63" s="100" t="e">
        <f t="shared" si="14"/>
        <v>#N/A</v>
      </c>
      <c r="S63" s="100" t="e">
        <f t="shared" si="15"/>
        <v>#N/A</v>
      </c>
      <c r="U63" s="48" t="s">
        <v>203</v>
      </c>
      <c r="V63" s="37">
        <v>50</v>
      </c>
      <c r="W63" s="49">
        <v>90</v>
      </c>
      <c r="AF63" s="20"/>
    </row>
    <row r="64" spans="1:42" ht="18" customHeight="1" x14ac:dyDescent="0.2">
      <c r="A64" s="188"/>
      <c r="B64" s="188"/>
      <c r="C64" s="189"/>
      <c r="D64" s="136"/>
      <c r="E64" s="137"/>
      <c r="F64" s="137"/>
      <c r="G64" s="137"/>
      <c r="H64" s="138"/>
      <c r="I64" s="119"/>
      <c r="J64" s="119"/>
      <c r="K64" s="223"/>
      <c r="L64" s="224"/>
      <c r="M64" s="255" t="str">
        <f t="shared" si="16"/>
        <v xml:space="preserve"> </v>
      </c>
      <c r="N64" s="252" t="str">
        <f t="shared" si="17"/>
        <v xml:space="preserve"> </v>
      </c>
      <c r="O64" s="253" t="str">
        <f t="shared" si="12"/>
        <v xml:space="preserve"> </v>
      </c>
      <c r="P64" s="22" t="str">
        <f t="shared" si="18"/>
        <v>Q</v>
      </c>
      <c r="Q64" s="105" t="str">
        <f t="shared" si="13"/>
        <v/>
      </c>
      <c r="R64" s="100" t="e">
        <f t="shared" si="14"/>
        <v>#N/A</v>
      </c>
      <c r="S64" s="100" t="e">
        <f t="shared" si="15"/>
        <v>#N/A</v>
      </c>
      <c r="U64" s="48" t="s">
        <v>204</v>
      </c>
      <c r="V64" s="37">
        <v>90</v>
      </c>
      <c r="W64" s="49">
        <v>150</v>
      </c>
      <c r="AG64" s="22"/>
      <c r="AL64" s="22"/>
      <c r="AM64" s="22"/>
      <c r="AN64" s="22"/>
      <c r="AO64" s="22"/>
      <c r="AP64" s="22"/>
    </row>
    <row r="65" spans="1:42" ht="18" customHeight="1" x14ac:dyDescent="0.2">
      <c r="A65" s="188"/>
      <c r="B65" s="188"/>
      <c r="C65" s="189"/>
      <c r="D65" s="136"/>
      <c r="E65" s="137"/>
      <c r="F65" s="137"/>
      <c r="G65" s="137"/>
      <c r="H65" s="138"/>
      <c r="I65" s="119"/>
      <c r="J65" s="119"/>
      <c r="K65" s="223"/>
      <c r="L65" s="224"/>
      <c r="M65" s="255" t="str">
        <f t="shared" si="16"/>
        <v xml:space="preserve"> </v>
      </c>
      <c r="N65" s="252" t="str">
        <f t="shared" si="17"/>
        <v xml:space="preserve"> </v>
      </c>
      <c r="O65" s="253" t="str">
        <f t="shared" si="12"/>
        <v xml:space="preserve"> </v>
      </c>
      <c r="P65" s="22" t="str">
        <f t="shared" si="18"/>
        <v>Q</v>
      </c>
      <c r="Q65" s="105" t="str">
        <f t="shared" si="13"/>
        <v/>
      </c>
      <c r="R65" s="100" t="e">
        <f t="shared" si="14"/>
        <v>#N/A</v>
      </c>
      <c r="S65" s="100" t="e">
        <f t="shared" si="15"/>
        <v>#N/A</v>
      </c>
      <c r="T65" s="22"/>
      <c r="U65" s="48" t="s">
        <v>205</v>
      </c>
      <c r="V65" s="37">
        <v>150</v>
      </c>
      <c r="W65" s="49">
        <v>5000</v>
      </c>
      <c r="X65" s="22"/>
      <c r="AC65" s="22"/>
      <c r="AE65" s="22"/>
      <c r="AG65" s="22"/>
      <c r="AL65" s="22"/>
      <c r="AM65" s="22"/>
      <c r="AN65" s="22"/>
      <c r="AO65" s="22"/>
      <c r="AP65" s="22"/>
    </row>
    <row r="66" spans="1:42" ht="18" customHeight="1" x14ac:dyDescent="0.2">
      <c r="A66" s="188"/>
      <c r="B66" s="188"/>
      <c r="C66" s="189"/>
      <c r="D66" s="136"/>
      <c r="E66" s="137"/>
      <c r="F66" s="137"/>
      <c r="G66" s="137"/>
      <c r="H66" s="138"/>
      <c r="I66" s="119"/>
      <c r="J66" s="119"/>
      <c r="K66" s="223"/>
      <c r="L66" s="224"/>
      <c r="M66" s="255" t="str">
        <f t="shared" si="16"/>
        <v xml:space="preserve"> </v>
      </c>
      <c r="N66" s="252" t="str">
        <f t="shared" si="17"/>
        <v xml:space="preserve"> </v>
      </c>
      <c r="O66" s="253" t="str">
        <f t="shared" si="12"/>
        <v xml:space="preserve"> </v>
      </c>
      <c r="P66" s="22" t="str">
        <f t="shared" si="18"/>
        <v>Q</v>
      </c>
      <c r="Q66" s="105" t="str">
        <f t="shared" si="13"/>
        <v/>
      </c>
      <c r="R66" s="100" t="e">
        <f t="shared" si="14"/>
        <v>#N/A</v>
      </c>
      <c r="S66" s="100" t="e">
        <f t="shared" si="15"/>
        <v>#N/A</v>
      </c>
      <c r="T66" s="22"/>
      <c r="U66" s="45"/>
      <c r="V66" s="46"/>
      <c r="AD66" s="22"/>
      <c r="AE66" s="22"/>
      <c r="AG66" s="22"/>
      <c r="AL66" s="22"/>
      <c r="AM66" s="22"/>
      <c r="AN66" s="22"/>
      <c r="AO66" s="22"/>
      <c r="AP66" s="22"/>
    </row>
    <row r="67" spans="1:42" ht="18" customHeight="1" x14ac:dyDescent="0.2">
      <c r="A67" s="188"/>
      <c r="B67" s="188"/>
      <c r="C67" s="189"/>
      <c r="D67" s="136"/>
      <c r="E67" s="137"/>
      <c r="F67" s="137"/>
      <c r="G67" s="137"/>
      <c r="H67" s="138"/>
      <c r="I67" s="119"/>
      <c r="J67" s="119"/>
      <c r="K67" s="223"/>
      <c r="L67" s="224"/>
      <c r="M67" s="255" t="str">
        <f t="shared" si="16"/>
        <v xml:space="preserve"> </v>
      </c>
      <c r="N67" s="252" t="str">
        <f t="shared" si="17"/>
        <v xml:space="preserve"> </v>
      </c>
      <c r="O67" s="253" t="str">
        <f t="shared" si="12"/>
        <v xml:space="preserve"> </v>
      </c>
      <c r="P67" s="22" t="str">
        <f t="shared" si="18"/>
        <v>Q</v>
      </c>
      <c r="Q67" s="105" t="str">
        <f t="shared" si="13"/>
        <v/>
      </c>
      <c r="R67" s="100" t="e">
        <f t="shared" si="14"/>
        <v>#N/A</v>
      </c>
      <c r="S67" s="100" t="e">
        <f t="shared" si="15"/>
        <v>#N/A</v>
      </c>
      <c r="U67" s="45"/>
      <c r="V67" s="46"/>
      <c r="X67" s="22"/>
      <c r="AC67" s="22"/>
      <c r="AH67" s="22"/>
      <c r="AI67" s="22"/>
      <c r="AJ67" s="22"/>
      <c r="AK67" s="22"/>
      <c r="AL67" s="22"/>
      <c r="AM67" s="22"/>
      <c r="AN67" s="22"/>
      <c r="AO67" s="22"/>
      <c r="AP67" s="22"/>
    </row>
    <row r="68" spans="1:42" ht="18" customHeight="1" x14ac:dyDescent="0.2">
      <c r="A68" s="188"/>
      <c r="B68" s="188"/>
      <c r="C68" s="189"/>
      <c r="D68" s="136"/>
      <c r="E68" s="137"/>
      <c r="F68" s="137"/>
      <c r="G68" s="137"/>
      <c r="H68" s="138"/>
      <c r="I68" s="119"/>
      <c r="J68" s="119"/>
      <c r="K68" s="223"/>
      <c r="L68" s="224"/>
      <c r="M68" s="255" t="str">
        <f t="shared" si="16"/>
        <v xml:space="preserve"> </v>
      </c>
      <c r="N68" s="252" t="str">
        <f t="shared" si="17"/>
        <v xml:space="preserve"> </v>
      </c>
      <c r="O68" s="253" t="str">
        <f t="shared" si="12"/>
        <v xml:space="preserve"> </v>
      </c>
      <c r="P68" s="22" t="str">
        <f t="shared" si="18"/>
        <v>Q</v>
      </c>
      <c r="Q68" s="105" t="str">
        <f t="shared" si="13"/>
        <v/>
      </c>
      <c r="R68" s="100" t="e">
        <f t="shared" si="14"/>
        <v>#N/A</v>
      </c>
      <c r="S68" s="100" t="e">
        <f t="shared" si="15"/>
        <v>#N/A</v>
      </c>
      <c r="U68" s="53" t="s">
        <v>206</v>
      </c>
      <c r="V68" s="24"/>
      <c r="AE68" s="32"/>
      <c r="AF68" s="22"/>
      <c r="AG68" s="22"/>
      <c r="AH68" s="22"/>
      <c r="AI68" s="22"/>
      <c r="AJ68" s="22"/>
      <c r="AK68" s="22"/>
      <c r="AL68" s="22"/>
      <c r="AM68" s="22"/>
      <c r="AN68" s="22"/>
      <c r="AO68" s="22"/>
      <c r="AP68" s="22"/>
    </row>
    <row r="69" spans="1:42" ht="18" customHeight="1" x14ac:dyDescent="0.2">
      <c r="A69" s="188"/>
      <c r="B69" s="188"/>
      <c r="C69" s="189"/>
      <c r="D69" s="136"/>
      <c r="E69" s="137"/>
      <c r="F69" s="137"/>
      <c r="G69" s="137"/>
      <c r="H69" s="138"/>
      <c r="I69" s="119"/>
      <c r="J69" s="119"/>
      <c r="K69" s="223"/>
      <c r="L69" s="224"/>
      <c r="M69" s="255" t="str">
        <f t="shared" si="16"/>
        <v xml:space="preserve"> </v>
      </c>
      <c r="N69" s="252" t="str">
        <f t="shared" si="17"/>
        <v xml:space="preserve"> </v>
      </c>
      <c r="O69" s="253" t="str">
        <f t="shared" ref="O69:O86" si="19">IF(AND(ISBLANK(A69),ISBLANK(D69),ISBLANK(K69))," ",IF(AND(ISBLANK(A69),OR(ISBLANK(D69),ISBLANK(K69))),"Select Measure",IF(OR(ISBLANK(D69),ISBLANK(K69)),"Incomplete",IF(ISERROR(VLOOKUP(CONCATENATE(A69,D69),$A$131:$C$250,2,FALSE)),"Selection Error",IF(R69="Check Wattages",R69,K69*M69)))))</f>
        <v xml:space="preserve"> </v>
      </c>
      <c r="P69" s="22" t="str">
        <f t="shared" si="18"/>
        <v>Q</v>
      </c>
      <c r="Q69" s="105" t="str">
        <f t="shared" si="13"/>
        <v/>
      </c>
      <c r="R69" s="100" t="e">
        <f t="shared" si="14"/>
        <v>#N/A</v>
      </c>
      <c r="S69" s="100" t="e">
        <f t="shared" si="15"/>
        <v>#N/A</v>
      </c>
      <c r="U69" s="19" t="s">
        <v>207</v>
      </c>
      <c r="V69" s="55" t="s">
        <v>208</v>
      </c>
      <c r="W69" s="54"/>
    </row>
    <row r="70" spans="1:42" ht="18" customHeight="1" x14ac:dyDescent="0.2">
      <c r="A70" s="188"/>
      <c r="B70" s="188"/>
      <c r="C70" s="189"/>
      <c r="D70" s="136"/>
      <c r="E70" s="137"/>
      <c r="F70" s="137"/>
      <c r="G70" s="137"/>
      <c r="H70" s="138"/>
      <c r="I70" s="119"/>
      <c r="J70" s="119"/>
      <c r="K70" s="223"/>
      <c r="L70" s="224"/>
      <c r="M70" s="255" t="str">
        <f t="shared" si="16"/>
        <v xml:space="preserve"> </v>
      </c>
      <c r="N70" s="252" t="str">
        <f t="shared" si="17"/>
        <v xml:space="preserve"> </v>
      </c>
      <c r="O70" s="253" t="str">
        <f t="shared" si="19"/>
        <v xml:space="preserve"> </v>
      </c>
      <c r="P70" s="22" t="str">
        <f t="shared" si="18"/>
        <v>Q</v>
      </c>
      <c r="Q70" s="105" t="str">
        <f t="shared" si="13"/>
        <v/>
      </c>
      <c r="R70" s="100" t="e">
        <f t="shared" si="14"/>
        <v>#N/A</v>
      </c>
      <c r="S70" s="100" t="e">
        <f t="shared" si="15"/>
        <v>#N/A</v>
      </c>
    </row>
    <row r="71" spans="1:42" ht="18" customHeight="1" x14ac:dyDescent="0.2">
      <c r="A71" s="188"/>
      <c r="B71" s="188"/>
      <c r="C71" s="189"/>
      <c r="D71" s="136"/>
      <c r="E71" s="137"/>
      <c r="F71" s="137"/>
      <c r="G71" s="137"/>
      <c r="H71" s="138"/>
      <c r="I71" s="119"/>
      <c r="J71" s="119"/>
      <c r="K71" s="223"/>
      <c r="L71" s="224"/>
      <c r="M71" s="255" t="str">
        <f t="shared" si="16"/>
        <v xml:space="preserve"> </v>
      </c>
      <c r="N71" s="252" t="str">
        <f t="shared" si="17"/>
        <v xml:space="preserve"> </v>
      </c>
      <c r="O71" s="253" t="str">
        <f t="shared" si="19"/>
        <v xml:space="preserve"> </v>
      </c>
      <c r="P71" s="22" t="str">
        <f t="shared" si="18"/>
        <v>Q</v>
      </c>
      <c r="Q71" s="105" t="str">
        <f t="shared" si="13"/>
        <v/>
      </c>
      <c r="R71" s="100" t="e">
        <f t="shared" si="14"/>
        <v>#N/A</v>
      </c>
      <c r="S71" s="100" t="e">
        <f t="shared" si="15"/>
        <v>#N/A</v>
      </c>
    </row>
    <row r="72" spans="1:42" ht="18" customHeight="1" x14ac:dyDescent="0.2">
      <c r="A72" s="188"/>
      <c r="B72" s="188"/>
      <c r="C72" s="189"/>
      <c r="D72" s="136"/>
      <c r="E72" s="137"/>
      <c r="F72" s="137"/>
      <c r="G72" s="137"/>
      <c r="H72" s="138"/>
      <c r="I72" s="119"/>
      <c r="J72" s="119"/>
      <c r="K72" s="223"/>
      <c r="L72" s="224"/>
      <c r="M72" s="255" t="str">
        <f t="shared" si="16"/>
        <v xml:space="preserve"> </v>
      </c>
      <c r="N72" s="252" t="str">
        <f t="shared" si="17"/>
        <v xml:space="preserve"> </v>
      </c>
      <c r="O72" s="253" t="str">
        <f t="shared" si="19"/>
        <v xml:space="preserve"> </v>
      </c>
      <c r="P72" s="22" t="str">
        <f t="shared" si="18"/>
        <v>Q</v>
      </c>
      <c r="Q72" s="105" t="str">
        <f t="shared" si="13"/>
        <v/>
      </c>
      <c r="R72" s="100" t="e">
        <f t="shared" si="14"/>
        <v>#N/A</v>
      </c>
      <c r="S72" s="100" t="e">
        <f t="shared" si="15"/>
        <v>#N/A</v>
      </c>
      <c r="V72" s="24"/>
    </row>
    <row r="73" spans="1:42" ht="18" customHeight="1" x14ac:dyDescent="0.2">
      <c r="A73" s="188"/>
      <c r="B73" s="188"/>
      <c r="C73" s="189"/>
      <c r="D73" s="136"/>
      <c r="E73" s="137"/>
      <c r="F73" s="137"/>
      <c r="G73" s="137"/>
      <c r="H73" s="138"/>
      <c r="I73" s="119"/>
      <c r="J73" s="119"/>
      <c r="K73" s="223"/>
      <c r="L73" s="224"/>
      <c r="M73" s="255" t="str">
        <f t="shared" si="16"/>
        <v xml:space="preserve"> </v>
      </c>
      <c r="N73" s="252" t="str">
        <f t="shared" si="17"/>
        <v xml:space="preserve"> </v>
      </c>
      <c r="O73" s="253" t="str">
        <f t="shared" si="19"/>
        <v xml:space="preserve"> </v>
      </c>
      <c r="P73" s="22" t="str">
        <f t="shared" si="18"/>
        <v>Q</v>
      </c>
      <c r="Q73" s="105" t="str">
        <f t="shared" si="13"/>
        <v/>
      </c>
      <c r="R73" s="100" t="e">
        <f t="shared" si="14"/>
        <v>#N/A</v>
      </c>
      <c r="S73" s="100" t="e">
        <f t="shared" si="15"/>
        <v>#N/A</v>
      </c>
      <c r="AD73" s="22"/>
    </row>
    <row r="74" spans="1:42" ht="18" customHeight="1" x14ac:dyDescent="0.2">
      <c r="A74" s="188"/>
      <c r="B74" s="188"/>
      <c r="C74" s="189"/>
      <c r="D74" s="136"/>
      <c r="E74" s="137"/>
      <c r="F74" s="137"/>
      <c r="G74" s="137"/>
      <c r="H74" s="138"/>
      <c r="I74" s="119"/>
      <c r="J74" s="119"/>
      <c r="K74" s="223"/>
      <c r="L74" s="224"/>
      <c r="M74" s="255" t="str">
        <f t="shared" si="16"/>
        <v xml:space="preserve"> </v>
      </c>
      <c r="N74" s="252" t="str">
        <f t="shared" si="17"/>
        <v xml:space="preserve"> </v>
      </c>
      <c r="O74" s="253" t="str">
        <f t="shared" si="19"/>
        <v xml:space="preserve"> </v>
      </c>
      <c r="P74" s="22" t="str">
        <f t="shared" si="18"/>
        <v>Q</v>
      </c>
      <c r="Q74" s="105" t="str">
        <f t="shared" si="13"/>
        <v/>
      </c>
      <c r="R74" s="100" t="e">
        <f t="shared" si="14"/>
        <v>#N/A</v>
      </c>
      <c r="S74" s="100" t="e">
        <f t="shared" si="15"/>
        <v>#N/A</v>
      </c>
      <c r="AB74" s="22"/>
      <c r="AC74" s="22"/>
      <c r="AD74" s="33"/>
    </row>
    <row r="75" spans="1:42" ht="18" customHeight="1" x14ac:dyDescent="0.2">
      <c r="A75" s="188"/>
      <c r="B75" s="188"/>
      <c r="C75" s="189"/>
      <c r="D75" s="136"/>
      <c r="E75" s="137"/>
      <c r="F75" s="137"/>
      <c r="G75" s="137"/>
      <c r="H75" s="138"/>
      <c r="I75" s="119"/>
      <c r="J75" s="119"/>
      <c r="K75" s="223"/>
      <c r="L75" s="224"/>
      <c r="M75" s="255" t="str">
        <f t="shared" si="16"/>
        <v xml:space="preserve"> </v>
      </c>
      <c r="N75" s="252" t="str">
        <f t="shared" si="17"/>
        <v xml:space="preserve"> </v>
      </c>
      <c r="O75" s="253" t="str">
        <f t="shared" si="19"/>
        <v xml:space="preserve"> </v>
      </c>
      <c r="P75" s="22" t="str">
        <f t="shared" si="18"/>
        <v>Q</v>
      </c>
      <c r="Q75" s="105" t="str">
        <f t="shared" si="13"/>
        <v/>
      </c>
      <c r="R75" s="100" t="e">
        <f t="shared" si="14"/>
        <v>#N/A</v>
      </c>
      <c r="S75" s="100" t="e">
        <f t="shared" si="15"/>
        <v>#N/A</v>
      </c>
      <c r="AB75" s="33"/>
      <c r="AC75" s="33"/>
      <c r="AD75" s="33"/>
      <c r="AE75" s="22"/>
      <c r="AF75" s="22"/>
      <c r="AG75" s="22"/>
      <c r="AH75" s="22"/>
      <c r="AI75" s="22"/>
      <c r="AJ75" s="22"/>
      <c r="AK75" s="22"/>
      <c r="AL75" s="22"/>
      <c r="AM75" s="22"/>
      <c r="AN75" s="22"/>
      <c r="AO75" s="22"/>
      <c r="AP75" s="22"/>
    </row>
    <row r="76" spans="1:42" ht="18" customHeight="1" x14ac:dyDescent="0.2">
      <c r="A76" s="188"/>
      <c r="B76" s="188"/>
      <c r="C76" s="189"/>
      <c r="D76" s="136"/>
      <c r="E76" s="137"/>
      <c r="F76" s="137"/>
      <c r="G76" s="137"/>
      <c r="H76" s="138"/>
      <c r="I76" s="119"/>
      <c r="J76" s="119"/>
      <c r="K76" s="223"/>
      <c r="L76" s="224"/>
      <c r="M76" s="255" t="str">
        <f t="shared" si="16"/>
        <v xml:space="preserve"> </v>
      </c>
      <c r="N76" s="252" t="str">
        <f t="shared" si="17"/>
        <v xml:space="preserve"> </v>
      </c>
      <c r="O76" s="253" t="str">
        <f t="shared" si="19"/>
        <v xml:space="preserve"> </v>
      </c>
      <c r="P76" s="22" t="str">
        <f t="shared" si="18"/>
        <v>Q</v>
      </c>
      <c r="Q76" s="105" t="str">
        <f t="shared" si="13"/>
        <v/>
      </c>
      <c r="R76" s="100" t="e">
        <f t="shared" si="14"/>
        <v>#N/A</v>
      </c>
      <c r="S76" s="100" t="e">
        <f t="shared" si="15"/>
        <v>#N/A</v>
      </c>
      <c r="U76" s="39" t="s">
        <v>209</v>
      </c>
      <c r="V76" s="33"/>
      <c r="AB76" s="33"/>
      <c r="AC76" s="33"/>
      <c r="AD76" s="33"/>
      <c r="AE76" s="33"/>
      <c r="AF76" s="33"/>
      <c r="AG76" s="33"/>
      <c r="AH76" s="33"/>
      <c r="AI76" s="33"/>
      <c r="AJ76" s="33"/>
      <c r="AK76" s="33"/>
      <c r="AL76" s="33"/>
      <c r="AM76" s="33"/>
      <c r="AN76" s="33"/>
      <c r="AO76" s="33"/>
      <c r="AP76" s="33"/>
    </row>
    <row r="77" spans="1:42" ht="18" customHeight="1" x14ac:dyDescent="0.2">
      <c r="A77" s="188"/>
      <c r="B77" s="188"/>
      <c r="C77" s="189"/>
      <c r="D77" s="136"/>
      <c r="E77" s="137"/>
      <c r="F77" s="137"/>
      <c r="G77" s="137"/>
      <c r="H77" s="138"/>
      <c r="I77" s="119"/>
      <c r="J77" s="119"/>
      <c r="K77" s="223"/>
      <c r="L77" s="224"/>
      <c r="M77" s="255" t="str">
        <f t="shared" si="16"/>
        <v xml:space="preserve"> </v>
      </c>
      <c r="N77" s="252" t="str">
        <f t="shared" si="17"/>
        <v xml:space="preserve"> </v>
      </c>
      <c r="O77" s="253" t="str">
        <f t="shared" si="19"/>
        <v xml:space="preserve"> </v>
      </c>
      <c r="P77" s="22" t="str">
        <f t="shared" si="18"/>
        <v>Q</v>
      </c>
      <c r="Q77" s="105" t="str">
        <f t="shared" si="13"/>
        <v/>
      </c>
      <c r="R77" s="100" t="e">
        <f t="shared" si="14"/>
        <v>#N/A</v>
      </c>
      <c r="S77" s="100" t="e">
        <f t="shared" si="15"/>
        <v>#N/A</v>
      </c>
      <c r="V77" s="24" t="s">
        <v>210</v>
      </c>
      <c r="AB77" s="33"/>
      <c r="AC77" s="33"/>
      <c r="AD77" s="33"/>
      <c r="AE77" s="33"/>
      <c r="AF77" s="33"/>
      <c r="AG77" s="33"/>
      <c r="AH77" s="33"/>
      <c r="AI77" s="33"/>
      <c r="AJ77" s="33"/>
      <c r="AK77" s="33"/>
      <c r="AL77" s="33"/>
      <c r="AM77" s="33"/>
      <c r="AN77" s="33"/>
      <c r="AO77" s="33"/>
      <c r="AP77" s="33"/>
    </row>
    <row r="78" spans="1:42" ht="18" customHeight="1" x14ac:dyDescent="0.2">
      <c r="A78" s="188"/>
      <c r="B78" s="188"/>
      <c r="C78" s="189"/>
      <c r="D78" s="136"/>
      <c r="E78" s="137"/>
      <c r="F78" s="137"/>
      <c r="G78" s="137"/>
      <c r="H78" s="138"/>
      <c r="I78" s="119"/>
      <c r="J78" s="119"/>
      <c r="K78" s="223"/>
      <c r="L78" s="224"/>
      <c r="M78" s="255" t="str">
        <f t="shared" si="16"/>
        <v xml:space="preserve"> </v>
      </c>
      <c r="N78" s="252" t="str">
        <f t="shared" si="17"/>
        <v xml:space="preserve"> </v>
      </c>
      <c r="O78" s="253" t="str">
        <f t="shared" si="19"/>
        <v xml:space="preserve"> </v>
      </c>
      <c r="P78" s="22" t="str">
        <f t="shared" si="18"/>
        <v>Q</v>
      </c>
      <c r="Q78" s="105" t="str">
        <f t="shared" si="13"/>
        <v/>
      </c>
      <c r="R78" s="100" t="e">
        <f t="shared" si="14"/>
        <v>#N/A</v>
      </c>
      <c r="S78" s="100" t="e">
        <f t="shared" si="15"/>
        <v>#N/A</v>
      </c>
      <c r="U78" s="19" t="s">
        <v>211</v>
      </c>
      <c r="V78" s="24" t="s">
        <v>212</v>
      </c>
      <c r="AB78" s="33"/>
      <c r="AC78" s="33"/>
      <c r="AD78" s="33"/>
      <c r="AE78" s="33"/>
      <c r="AF78" s="33"/>
      <c r="AG78" s="33"/>
      <c r="AH78" s="33"/>
      <c r="AI78" s="33"/>
      <c r="AJ78" s="33"/>
      <c r="AK78" s="33"/>
      <c r="AL78" s="33"/>
      <c r="AM78" s="33"/>
      <c r="AN78" s="33"/>
      <c r="AO78" s="33"/>
      <c r="AP78" s="33"/>
    </row>
    <row r="79" spans="1:42" ht="18" customHeight="1" x14ac:dyDescent="0.2">
      <c r="A79" s="188"/>
      <c r="B79" s="188"/>
      <c r="C79" s="189"/>
      <c r="D79" s="136"/>
      <c r="E79" s="137"/>
      <c r="F79" s="137"/>
      <c r="G79" s="137"/>
      <c r="H79" s="138"/>
      <c r="I79" s="119"/>
      <c r="J79" s="119"/>
      <c r="K79" s="223"/>
      <c r="L79" s="224"/>
      <c r="M79" s="255" t="str">
        <f t="shared" si="16"/>
        <v xml:space="preserve"> </v>
      </c>
      <c r="N79" s="252" t="str">
        <f t="shared" si="17"/>
        <v xml:space="preserve"> </v>
      </c>
      <c r="O79" s="253" t="str">
        <f t="shared" si="19"/>
        <v xml:space="preserve"> </v>
      </c>
      <c r="P79" s="22" t="str">
        <f t="shared" si="18"/>
        <v>Q</v>
      </c>
      <c r="Q79" s="105" t="str">
        <f t="shared" si="13"/>
        <v/>
      </c>
      <c r="R79" s="100" t="e">
        <f t="shared" si="14"/>
        <v>#N/A</v>
      </c>
      <c r="S79" s="100" t="e">
        <f t="shared" si="15"/>
        <v>#N/A</v>
      </c>
      <c r="U79" s="19" t="s">
        <v>213</v>
      </c>
      <c r="V79" s="24" t="s">
        <v>214</v>
      </c>
      <c r="X79" s="33"/>
      <c r="Y79" s="33"/>
      <c r="Z79" s="33"/>
      <c r="AA79" s="33"/>
      <c r="AB79" s="33"/>
      <c r="AC79" s="33"/>
      <c r="AD79" s="33"/>
      <c r="AE79" s="33"/>
      <c r="AF79" s="33"/>
      <c r="AG79" s="33"/>
      <c r="AH79" s="33"/>
      <c r="AI79" s="33"/>
      <c r="AJ79" s="33"/>
      <c r="AK79" s="33"/>
      <c r="AL79" s="33"/>
      <c r="AM79" s="33"/>
      <c r="AN79" s="33"/>
      <c r="AO79" s="33"/>
      <c r="AP79" s="33"/>
    </row>
    <row r="80" spans="1:42" ht="18" customHeight="1" x14ac:dyDescent="0.2">
      <c r="A80" s="188"/>
      <c r="B80" s="188"/>
      <c r="C80" s="189"/>
      <c r="D80" s="136"/>
      <c r="E80" s="137"/>
      <c r="F80" s="137"/>
      <c r="G80" s="137"/>
      <c r="H80" s="138"/>
      <c r="I80" s="119"/>
      <c r="J80" s="119"/>
      <c r="K80" s="223"/>
      <c r="L80" s="224"/>
      <c r="M80" s="255" t="str">
        <f t="shared" si="16"/>
        <v xml:space="preserve"> </v>
      </c>
      <c r="N80" s="252" t="str">
        <f t="shared" si="17"/>
        <v xml:space="preserve"> </v>
      </c>
      <c r="O80" s="253" t="str">
        <f t="shared" si="19"/>
        <v xml:space="preserve"> </v>
      </c>
      <c r="P80" s="22" t="str">
        <f t="shared" si="18"/>
        <v>Q</v>
      </c>
      <c r="Q80" s="105" t="str">
        <f t="shared" si="13"/>
        <v/>
      </c>
      <c r="R80" s="100" t="e">
        <f t="shared" si="14"/>
        <v>#N/A</v>
      </c>
      <c r="S80" s="100" t="e">
        <f t="shared" si="15"/>
        <v>#N/A</v>
      </c>
      <c r="U80" s="19" t="s">
        <v>215</v>
      </c>
      <c r="V80" s="24" t="s">
        <v>216</v>
      </c>
      <c r="X80" s="33"/>
      <c r="Y80" s="33"/>
      <c r="Z80" s="33"/>
      <c r="AA80" s="33"/>
      <c r="AB80" s="33"/>
      <c r="AC80" s="33"/>
      <c r="AD80" s="33"/>
      <c r="AE80" s="33"/>
      <c r="AF80" s="33"/>
      <c r="AG80" s="33"/>
      <c r="AH80" s="33"/>
      <c r="AI80" s="33"/>
      <c r="AJ80" s="33"/>
      <c r="AK80" s="33"/>
      <c r="AL80" s="33"/>
      <c r="AM80" s="33"/>
      <c r="AN80" s="33"/>
      <c r="AO80" s="33"/>
      <c r="AP80" s="33"/>
    </row>
    <row r="81" spans="1:42" ht="18" customHeight="1" x14ac:dyDescent="0.2">
      <c r="A81" s="188"/>
      <c r="B81" s="188"/>
      <c r="C81" s="189"/>
      <c r="D81" s="136"/>
      <c r="E81" s="137"/>
      <c r="F81" s="137"/>
      <c r="G81" s="137"/>
      <c r="H81" s="138"/>
      <c r="I81" s="119"/>
      <c r="J81" s="119"/>
      <c r="K81" s="223"/>
      <c r="L81" s="224"/>
      <c r="M81" s="255" t="str">
        <f t="shared" si="16"/>
        <v xml:space="preserve"> </v>
      </c>
      <c r="N81" s="252" t="str">
        <f t="shared" si="17"/>
        <v xml:space="preserve"> </v>
      </c>
      <c r="O81" s="253" t="str">
        <f t="shared" si="19"/>
        <v xml:space="preserve"> </v>
      </c>
      <c r="P81" s="22" t="str">
        <f t="shared" si="18"/>
        <v>Q</v>
      </c>
      <c r="Q81" s="105" t="str">
        <f t="shared" si="13"/>
        <v/>
      </c>
      <c r="R81" s="100" t="e">
        <f t="shared" si="14"/>
        <v>#N/A</v>
      </c>
      <c r="S81" s="100" t="e">
        <f t="shared" si="15"/>
        <v>#N/A</v>
      </c>
      <c r="X81" s="33"/>
      <c r="Y81" s="33"/>
      <c r="Z81" s="33"/>
      <c r="AA81" s="33"/>
      <c r="AB81" s="33"/>
      <c r="AC81" s="33"/>
      <c r="AD81" s="33"/>
      <c r="AE81" s="33"/>
      <c r="AF81" s="33"/>
      <c r="AG81" s="33"/>
      <c r="AH81" s="33"/>
      <c r="AI81" s="33"/>
      <c r="AJ81" s="33"/>
      <c r="AK81" s="33"/>
      <c r="AL81" s="33"/>
      <c r="AM81" s="33"/>
      <c r="AN81" s="33"/>
      <c r="AO81" s="33"/>
      <c r="AP81" s="33"/>
    </row>
    <row r="82" spans="1:42" ht="18" customHeight="1" x14ac:dyDescent="0.2">
      <c r="A82" s="188"/>
      <c r="B82" s="188"/>
      <c r="C82" s="189"/>
      <c r="D82" s="136"/>
      <c r="E82" s="137"/>
      <c r="F82" s="137"/>
      <c r="G82" s="137"/>
      <c r="H82" s="138"/>
      <c r="I82" s="119"/>
      <c r="J82" s="119"/>
      <c r="K82" s="223"/>
      <c r="L82" s="224"/>
      <c r="M82" s="255" t="str">
        <f t="shared" si="16"/>
        <v xml:space="preserve"> </v>
      </c>
      <c r="N82" s="252" t="str">
        <f t="shared" si="17"/>
        <v xml:space="preserve"> </v>
      </c>
      <c r="O82" s="253" t="str">
        <f t="shared" si="19"/>
        <v xml:space="preserve"> </v>
      </c>
      <c r="P82" s="22" t="str">
        <f t="shared" si="18"/>
        <v>Q</v>
      </c>
      <c r="Q82" s="105" t="str">
        <f t="shared" si="13"/>
        <v/>
      </c>
      <c r="R82" s="100" t="e">
        <f t="shared" si="14"/>
        <v>#N/A</v>
      </c>
      <c r="S82" s="100" t="e">
        <f t="shared" si="15"/>
        <v>#N/A</v>
      </c>
      <c r="X82" s="33"/>
      <c r="Y82" s="33"/>
      <c r="Z82" s="33"/>
      <c r="AA82" s="33"/>
      <c r="AB82" s="33"/>
      <c r="AC82" s="33"/>
      <c r="AD82" s="33"/>
      <c r="AE82" s="33"/>
      <c r="AF82" s="33"/>
      <c r="AG82" s="33"/>
      <c r="AH82" s="33"/>
      <c r="AI82" s="33"/>
      <c r="AJ82" s="33"/>
      <c r="AK82" s="33"/>
      <c r="AL82" s="33"/>
      <c r="AM82" s="33"/>
      <c r="AN82" s="33"/>
      <c r="AO82" s="33"/>
      <c r="AP82" s="33"/>
    </row>
    <row r="83" spans="1:42" ht="18" customHeight="1" x14ac:dyDescent="0.2">
      <c r="A83" s="188"/>
      <c r="B83" s="188"/>
      <c r="C83" s="189"/>
      <c r="D83" s="136"/>
      <c r="E83" s="137"/>
      <c r="F83" s="137"/>
      <c r="G83" s="137"/>
      <c r="H83" s="138"/>
      <c r="I83" s="119"/>
      <c r="J83" s="119"/>
      <c r="K83" s="223"/>
      <c r="L83" s="224"/>
      <c r="M83" s="255" t="str">
        <f t="shared" si="16"/>
        <v xml:space="preserve"> </v>
      </c>
      <c r="N83" s="252" t="str">
        <f t="shared" si="17"/>
        <v xml:space="preserve"> </v>
      </c>
      <c r="O83" s="253" t="str">
        <f t="shared" si="19"/>
        <v xml:space="preserve"> </v>
      </c>
      <c r="P83" s="22" t="str">
        <f t="shared" si="18"/>
        <v>Q</v>
      </c>
      <c r="Q83" s="105" t="str">
        <f t="shared" si="13"/>
        <v/>
      </c>
      <c r="R83" s="100" t="e">
        <f t="shared" si="14"/>
        <v>#N/A</v>
      </c>
      <c r="S83" s="100" t="e">
        <f t="shared" si="15"/>
        <v>#N/A</v>
      </c>
      <c r="X83" s="33"/>
      <c r="Y83" s="33"/>
      <c r="Z83" s="33"/>
      <c r="AA83" s="33"/>
      <c r="AB83" s="33"/>
      <c r="AC83" s="33"/>
      <c r="AD83" s="33"/>
      <c r="AE83" s="33"/>
      <c r="AF83" s="33"/>
      <c r="AG83" s="33"/>
      <c r="AH83" s="33"/>
      <c r="AI83" s="33"/>
      <c r="AJ83" s="33"/>
      <c r="AK83" s="33"/>
      <c r="AL83" s="33"/>
      <c r="AM83" s="33"/>
      <c r="AN83" s="33"/>
      <c r="AO83" s="33"/>
      <c r="AP83" s="33"/>
    </row>
    <row r="84" spans="1:42" ht="18" customHeight="1" x14ac:dyDescent="0.2">
      <c r="A84" s="188"/>
      <c r="B84" s="188"/>
      <c r="C84" s="189"/>
      <c r="D84" s="136"/>
      <c r="E84" s="137"/>
      <c r="F84" s="137"/>
      <c r="G84" s="137"/>
      <c r="H84" s="138"/>
      <c r="I84" s="119"/>
      <c r="J84" s="119"/>
      <c r="K84" s="223"/>
      <c r="L84" s="224"/>
      <c r="M84" s="255" t="str">
        <f t="shared" si="16"/>
        <v xml:space="preserve"> </v>
      </c>
      <c r="N84" s="252" t="str">
        <f t="shared" si="17"/>
        <v xml:space="preserve"> </v>
      </c>
      <c r="O84" s="253" t="str">
        <f t="shared" si="19"/>
        <v xml:space="preserve"> </v>
      </c>
      <c r="P84" s="22" t="str">
        <f t="shared" si="18"/>
        <v>Q</v>
      </c>
      <c r="Q84" s="105" t="str">
        <f t="shared" si="13"/>
        <v/>
      </c>
      <c r="R84" s="100" t="e">
        <f t="shared" si="14"/>
        <v>#N/A</v>
      </c>
      <c r="S84" s="100" t="e">
        <f t="shared" si="15"/>
        <v>#N/A</v>
      </c>
      <c r="X84" s="33"/>
      <c r="Y84" s="33"/>
      <c r="Z84" s="33"/>
      <c r="AA84" s="33"/>
      <c r="AB84" s="33"/>
      <c r="AC84" s="33"/>
      <c r="AD84" s="33"/>
      <c r="AE84" s="33"/>
      <c r="AF84" s="33"/>
      <c r="AG84" s="33"/>
      <c r="AH84" s="33"/>
      <c r="AI84" s="33"/>
      <c r="AJ84" s="33"/>
      <c r="AK84" s="33"/>
      <c r="AL84" s="33"/>
      <c r="AM84" s="33"/>
      <c r="AN84" s="33"/>
      <c r="AO84" s="33"/>
      <c r="AP84" s="33"/>
    </row>
    <row r="85" spans="1:42" ht="18" customHeight="1" x14ac:dyDescent="0.2">
      <c r="A85" s="188"/>
      <c r="B85" s="188"/>
      <c r="C85" s="189"/>
      <c r="D85" s="136"/>
      <c r="E85" s="137"/>
      <c r="F85" s="137"/>
      <c r="G85" s="137"/>
      <c r="H85" s="138"/>
      <c r="I85" s="119"/>
      <c r="J85" s="119"/>
      <c r="K85" s="223"/>
      <c r="L85" s="224"/>
      <c r="M85" s="255" t="str">
        <f t="shared" si="16"/>
        <v xml:space="preserve"> </v>
      </c>
      <c r="N85" s="252" t="str">
        <f t="shared" si="17"/>
        <v xml:space="preserve"> </v>
      </c>
      <c r="O85" s="253" t="str">
        <f t="shared" si="19"/>
        <v xml:space="preserve"> </v>
      </c>
      <c r="P85" s="22" t="str">
        <f t="shared" si="18"/>
        <v>Q</v>
      </c>
      <c r="Q85" s="105" t="str">
        <f t="shared" si="13"/>
        <v/>
      </c>
      <c r="R85" s="100" t="e">
        <f t="shared" si="14"/>
        <v>#N/A</v>
      </c>
      <c r="S85" s="100" t="e">
        <f t="shared" si="15"/>
        <v>#N/A</v>
      </c>
      <c r="W85" s="33"/>
      <c r="X85" s="33"/>
      <c r="Y85" s="33"/>
      <c r="Z85" s="33"/>
      <c r="AA85" s="33"/>
      <c r="AB85" s="33"/>
      <c r="AC85" s="33"/>
      <c r="AD85" s="33"/>
      <c r="AE85" s="33"/>
      <c r="AF85" s="33"/>
      <c r="AG85" s="33"/>
      <c r="AH85" s="33"/>
      <c r="AI85" s="33"/>
      <c r="AJ85" s="33"/>
      <c r="AK85" s="33"/>
      <c r="AL85" s="33"/>
      <c r="AM85" s="33"/>
      <c r="AN85" s="33"/>
      <c r="AO85" s="33"/>
      <c r="AP85" s="33"/>
    </row>
    <row r="86" spans="1:42" ht="18" customHeight="1" x14ac:dyDescent="0.2">
      <c r="A86" s="188"/>
      <c r="B86" s="188"/>
      <c r="C86" s="189"/>
      <c r="D86" s="136"/>
      <c r="E86" s="137"/>
      <c r="F86" s="137"/>
      <c r="G86" s="137"/>
      <c r="H86" s="138"/>
      <c r="I86" s="119"/>
      <c r="J86" s="119"/>
      <c r="K86" s="223"/>
      <c r="L86" s="224"/>
      <c r="M86" s="255" t="str">
        <f t="shared" si="16"/>
        <v xml:space="preserve"> </v>
      </c>
      <c r="N86" s="252" t="str">
        <f t="shared" si="17"/>
        <v xml:space="preserve"> </v>
      </c>
      <c r="O86" s="253" t="str">
        <f t="shared" si="19"/>
        <v xml:space="preserve"> </v>
      </c>
      <c r="P86" s="22" t="str">
        <f t="shared" si="18"/>
        <v>Q</v>
      </c>
      <c r="Q86" s="105" t="str">
        <f t="shared" si="13"/>
        <v/>
      </c>
      <c r="R86" s="100" t="e">
        <f t="shared" si="14"/>
        <v>#N/A</v>
      </c>
      <c r="S86" s="100" t="e">
        <f t="shared" si="15"/>
        <v>#N/A</v>
      </c>
      <c r="W86" s="33"/>
      <c r="X86" s="33"/>
      <c r="Y86" s="33"/>
      <c r="Z86" s="33"/>
      <c r="AA86" s="33"/>
      <c r="AB86" s="33"/>
      <c r="AC86" s="33"/>
      <c r="AD86" s="33"/>
      <c r="AE86" s="33"/>
      <c r="AF86" s="33"/>
      <c r="AG86" s="33"/>
      <c r="AH86" s="33"/>
      <c r="AI86" s="33"/>
      <c r="AJ86" s="33"/>
      <c r="AK86" s="33"/>
      <c r="AL86" s="33"/>
      <c r="AM86" s="33"/>
      <c r="AN86" s="33"/>
      <c r="AO86" s="33"/>
      <c r="AP86" s="33"/>
    </row>
    <row r="87" spans="1:42" ht="18" customHeight="1" thickBot="1" x14ac:dyDescent="0.25">
      <c r="A87" s="243" t="s">
        <v>174</v>
      </c>
      <c r="B87" s="244"/>
      <c r="C87" s="244"/>
      <c r="D87" s="244"/>
      <c r="E87" s="244"/>
      <c r="F87" s="244"/>
      <c r="G87" s="244"/>
      <c r="H87" s="244"/>
      <c r="I87" s="244"/>
      <c r="J87" s="244"/>
      <c r="K87" s="244"/>
      <c r="L87" s="244"/>
      <c r="M87" s="244"/>
      <c r="N87" s="244"/>
      <c r="O87" s="244"/>
      <c r="Q87" s="87"/>
      <c r="W87" s="33"/>
      <c r="X87" s="33"/>
      <c r="Y87" s="33"/>
      <c r="Z87" s="33"/>
      <c r="AA87" s="33"/>
      <c r="AB87" s="33"/>
      <c r="AC87" s="33"/>
      <c r="AD87" s="33"/>
      <c r="AE87" s="33"/>
      <c r="AF87" s="33"/>
      <c r="AG87" s="33"/>
      <c r="AH87" s="33"/>
      <c r="AI87" s="33"/>
      <c r="AJ87" s="33"/>
      <c r="AK87" s="33"/>
      <c r="AL87" s="33"/>
      <c r="AM87" s="33"/>
      <c r="AN87" s="33"/>
      <c r="AO87" s="33"/>
      <c r="AP87" s="33"/>
    </row>
    <row r="88" spans="1:42" ht="19.5" customHeight="1" thickBot="1" x14ac:dyDescent="0.25">
      <c r="A88" s="245" t="s">
        <v>217</v>
      </c>
      <c r="B88" s="245"/>
      <c r="C88" s="245"/>
      <c r="D88" s="245"/>
      <c r="E88" s="245"/>
      <c r="F88" s="245"/>
      <c r="G88" s="60"/>
      <c r="H88" s="60"/>
      <c r="I88" s="247"/>
      <c r="J88" s="247"/>
      <c r="K88" s="247"/>
      <c r="L88" s="60"/>
      <c r="M88" s="246" t="s">
        <v>188</v>
      </c>
      <c r="N88" s="246"/>
      <c r="O88" s="246"/>
      <c r="Q88" s="30"/>
      <c r="W88" s="33"/>
      <c r="X88" s="33"/>
      <c r="Y88" s="33"/>
      <c r="Z88" s="33"/>
      <c r="AA88" s="33"/>
      <c r="AB88" s="33"/>
      <c r="AC88" s="33"/>
      <c r="AD88" s="33"/>
      <c r="AE88" s="33"/>
      <c r="AF88" s="33"/>
      <c r="AG88" s="33"/>
      <c r="AH88" s="33"/>
      <c r="AI88" s="33"/>
      <c r="AJ88" s="33"/>
      <c r="AK88" s="33"/>
      <c r="AL88" s="33"/>
      <c r="AM88" s="33"/>
      <c r="AN88" s="33"/>
      <c r="AO88" s="33"/>
      <c r="AP88" s="33"/>
    </row>
    <row r="89" spans="1:42" ht="18" customHeight="1" x14ac:dyDescent="0.2">
      <c r="A89" s="175" t="s">
        <v>19</v>
      </c>
      <c r="B89" s="176"/>
      <c r="C89" s="139" t="s">
        <v>218</v>
      </c>
      <c r="D89" s="140"/>
      <c r="E89" s="140"/>
      <c r="F89" s="140"/>
      <c r="G89" s="140"/>
      <c r="H89" s="141"/>
      <c r="I89" s="177" t="s">
        <v>219</v>
      </c>
      <c r="J89" s="176"/>
      <c r="K89" s="177" t="s">
        <v>220</v>
      </c>
      <c r="L89" s="176"/>
      <c r="M89" s="177" t="s">
        <v>183</v>
      </c>
      <c r="N89" s="176"/>
      <c r="O89" s="69" t="s">
        <v>184</v>
      </c>
      <c r="Q89" s="30"/>
      <c r="W89" s="33"/>
      <c r="X89" s="33"/>
      <c r="Y89" s="33"/>
      <c r="Z89" s="33"/>
      <c r="AA89" s="33"/>
      <c r="AB89" s="33"/>
      <c r="AC89" s="33"/>
      <c r="AD89" s="33"/>
      <c r="AE89" s="33"/>
      <c r="AF89" s="33"/>
      <c r="AG89" s="33"/>
      <c r="AH89" s="33"/>
      <c r="AI89" s="33"/>
      <c r="AJ89" s="33"/>
      <c r="AK89" s="33"/>
      <c r="AL89" s="33"/>
      <c r="AM89" s="33"/>
      <c r="AN89" s="33"/>
      <c r="AO89" s="33"/>
      <c r="AP89" s="33"/>
    </row>
    <row r="90" spans="1:42" ht="18" customHeight="1" x14ac:dyDescent="0.2">
      <c r="A90" s="188"/>
      <c r="B90" s="189"/>
      <c r="C90" s="136"/>
      <c r="D90" s="137"/>
      <c r="E90" s="137"/>
      <c r="F90" s="137"/>
      <c r="G90" s="137"/>
      <c r="H90" s="138"/>
      <c r="I90" s="223"/>
      <c r="J90" s="224"/>
      <c r="K90" s="223"/>
      <c r="L90" s="224"/>
      <c r="M90" s="255" t="str">
        <f>IF(OR(ISBLANK(A90),ISBLANK(C90),ISBLANK(I90),ISBLANK(K90))," ",IF(A90=$AI$4,B196,IF(A90=$AI$5,B213,0)))</f>
        <v xml:space="preserve"> </v>
      </c>
      <c r="N90" s="252" t="str">
        <f>IF(OR(ISBLANK(A90),ISBLANK(I90),ISBLANK(K90))," ",IF(A90=$AI$4,$C$196,IF(A90=$AI$5,$C$213,"")))</f>
        <v xml:space="preserve"> </v>
      </c>
      <c r="O90" s="253" t="str">
        <f t="shared" ref="O90:O95" si="20">IF(AND(ISBLANK(A90),ISBLANK(C90),ISBLANK(I90),ISBLANK(K90))," ",IF(AND(ISBLANK(A90),OR(ISTEXT(C90),ISBLANK(I90),ISBLANK(K90))),"Select Measure",IF(OR(ISBLANK(C90),ISBLANK(I90),ISBLANK(K90)),"Incomplete",IF(ISERROR(VLOOKUP(CONCATENATE(A90,C90,),$A$196:$C$230,2,FALSE)),"Selection Error",M90*I90))))</f>
        <v xml:space="preserve"> </v>
      </c>
      <c r="P90" s="22"/>
      <c r="Q90" s="22" t="str">
        <f t="shared" ref="Q90:Q104" si="21">IF(OR(AND(C90="New Lamp &lt; 20 Watts",OR(F90&gt;19,J90&lt;2*F90)),AND(C90="New Lamp ≥ 20 Watts",OR(F90&lt;20,J90&lt;2*F90))),"Check Wattages","")</f>
        <v/>
      </c>
      <c r="W90" s="33"/>
      <c r="X90" s="33"/>
      <c r="Y90" s="33"/>
      <c r="Z90" s="33"/>
      <c r="AA90" s="33"/>
      <c r="AB90" s="33"/>
      <c r="AC90" s="33"/>
      <c r="AD90" s="33"/>
      <c r="AE90" s="33"/>
      <c r="AF90" s="33"/>
      <c r="AG90" s="33"/>
      <c r="AH90" s="33"/>
      <c r="AI90" s="33"/>
      <c r="AJ90" s="33"/>
      <c r="AK90" s="33"/>
      <c r="AL90" s="33"/>
      <c r="AM90" s="33"/>
      <c r="AN90" s="33"/>
      <c r="AO90" s="33"/>
      <c r="AP90" s="33"/>
    </row>
    <row r="91" spans="1:42" ht="18" customHeight="1" x14ac:dyDescent="0.2">
      <c r="A91" s="188"/>
      <c r="B91" s="189"/>
      <c r="C91" s="136"/>
      <c r="D91" s="137"/>
      <c r="E91" s="137"/>
      <c r="F91" s="137"/>
      <c r="G91" s="137"/>
      <c r="H91" s="138"/>
      <c r="I91" s="223"/>
      <c r="J91" s="224"/>
      <c r="K91" s="223"/>
      <c r="L91" s="224"/>
      <c r="M91" s="255" t="str">
        <f t="shared" ref="M91:M95" si="22">IF(OR(ISBLANK(A91),ISBLANK(C91),ISBLANK(I91),ISBLANK(K91))," ",IF(A91=$AI$4,B197,IF(A91=$AI$5,B214,0)))</f>
        <v xml:space="preserve"> </v>
      </c>
      <c r="N91" s="252" t="str">
        <f t="shared" ref="N91:N95" si="23">IF(OR(ISBLANK(A91),ISBLANK(I91),ISBLANK(K91))," ",IF(A91=$AI$4,$C$196,IF(A91=$AI$5,$C$213,"")))</f>
        <v xml:space="preserve"> </v>
      </c>
      <c r="O91" s="253" t="str">
        <f t="shared" si="20"/>
        <v xml:space="preserve"> </v>
      </c>
      <c r="P91" s="22"/>
      <c r="Q91" s="22" t="str">
        <f t="shared" si="21"/>
        <v/>
      </c>
      <c r="W91" s="33"/>
      <c r="X91" s="33"/>
      <c r="Y91" s="33"/>
      <c r="Z91" s="33"/>
      <c r="AA91" s="33"/>
      <c r="AB91" s="33"/>
      <c r="AC91" s="33"/>
      <c r="AD91" s="33"/>
      <c r="AE91" s="33"/>
      <c r="AF91" s="33"/>
      <c r="AG91" s="33"/>
      <c r="AH91" s="33"/>
      <c r="AI91" s="33"/>
      <c r="AJ91" s="33"/>
      <c r="AK91" s="33"/>
      <c r="AL91" s="33"/>
      <c r="AM91" s="33"/>
      <c r="AN91" s="33"/>
      <c r="AO91" s="33"/>
      <c r="AP91" s="33"/>
    </row>
    <row r="92" spans="1:42" ht="18" customHeight="1" x14ac:dyDescent="0.2">
      <c r="A92" s="188"/>
      <c r="B92" s="189"/>
      <c r="C92" s="136"/>
      <c r="D92" s="137"/>
      <c r="E92" s="137"/>
      <c r="F92" s="137"/>
      <c r="G92" s="137"/>
      <c r="H92" s="138"/>
      <c r="I92" s="223"/>
      <c r="J92" s="224"/>
      <c r="K92" s="223"/>
      <c r="L92" s="224"/>
      <c r="M92" s="255" t="str">
        <f t="shared" si="22"/>
        <v xml:space="preserve"> </v>
      </c>
      <c r="N92" s="252" t="str">
        <f t="shared" si="23"/>
        <v xml:space="preserve"> </v>
      </c>
      <c r="O92" s="253" t="str">
        <f t="shared" si="20"/>
        <v xml:space="preserve"> </v>
      </c>
      <c r="P92" s="22"/>
      <c r="Q92" s="22" t="str">
        <f t="shared" si="21"/>
        <v/>
      </c>
      <c r="V92" s="33"/>
      <c r="W92" s="33"/>
      <c r="X92" s="33"/>
      <c r="Y92" s="33"/>
      <c r="Z92" s="33"/>
      <c r="AA92" s="33"/>
      <c r="AB92" s="33"/>
      <c r="AC92" s="33"/>
      <c r="AD92" s="33"/>
      <c r="AE92" s="33"/>
      <c r="AF92" s="33"/>
      <c r="AG92" s="33"/>
      <c r="AH92" s="33"/>
      <c r="AI92" s="33"/>
      <c r="AJ92" s="33"/>
      <c r="AK92" s="33"/>
      <c r="AL92" s="33"/>
      <c r="AM92" s="33"/>
      <c r="AN92" s="33"/>
      <c r="AO92" s="33"/>
      <c r="AP92" s="33"/>
    </row>
    <row r="93" spans="1:42" ht="18" customHeight="1" x14ac:dyDescent="0.2">
      <c r="A93" s="188"/>
      <c r="B93" s="189"/>
      <c r="C93" s="136"/>
      <c r="D93" s="137"/>
      <c r="E93" s="137"/>
      <c r="F93" s="137"/>
      <c r="G93" s="137"/>
      <c r="H93" s="138"/>
      <c r="I93" s="223"/>
      <c r="J93" s="224"/>
      <c r="K93" s="223"/>
      <c r="L93" s="224"/>
      <c r="M93" s="255" t="str">
        <f t="shared" si="22"/>
        <v xml:space="preserve"> </v>
      </c>
      <c r="N93" s="252" t="str">
        <f t="shared" si="23"/>
        <v xml:space="preserve"> </v>
      </c>
      <c r="O93" s="253" t="str">
        <f t="shared" si="20"/>
        <v xml:space="preserve"> </v>
      </c>
      <c r="P93" s="22"/>
      <c r="Q93" s="22" t="str">
        <f t="shared" si="21"/>
        <v/>
      </c>
      <c r="V93" s="33"/>
      <c r="W93" s="33"/>
      <c r="X93" s="33"/>
      <c r="Y93" s="33"/>
      <c r="Z93" s="33"/>
      <c r="AA93" s="33"/>
      <c r="AB93" s="33"/>
      <c r="AC93" s="33"/>
      <c r="AD93" s="33"/>
      <c r="AE93" s="33"/>
      <c r="AF93" s="33"/>
      <c r="AG93" s="33"/>
      <c r="AH93" s="33"/>
      <c r="AI93" s="33"/>
      <c r="AJ93" s="33"/>
      <c r="AK93" s="33"/>
      <c r="AL93" s="33"/>
      <c r="AM93" s="33"/>
      <c r="AN93" s="33"/>
      <c r="AO93" s="33"/>
      <c r="AP93" s="33"/>
    </row>
    <row r="94" spans="1:42" ht="18" customHeight="1" x14ac:dyDescent="0.2">
      <c r="A94" s="188"/>
      <c r="B94" s="189"/>
      <c r="C94" s="136"/>
      <c r="D94" s="137"/>
      <c r="E94" s="137"/>
      <c r="F94" s="137"/>
      <c r="G94" s="137"/>
      <c r="H94" s="138"/>
      <c r="I94" s="223"/>
      <c r="J94" s="224"/>
      <c r="K94" s="223"/>
      <c r="L94" s="224"/>
      <c r="M94" s="255" t="str">
        <f t="shared" si="22"/>
        <v xml:space="preserve"> </v>
      </c>
      <c r="N94" s="252" t="str">
        <f t="shared" si="23"/>
        <v xml:space="preserve"> </v>
      </c>
      <c r="O94" s="253" t="str">
        <f t="shared" si="20"/>
        <v xml:space="preserve"> </v>
      </c>
      <c r="P94" s="22"/>
      <c r="Q94" s="22" t="str">
        <f t="shared" si="21"/>
        <v/>
      </c>
      <c r="V94" s="33"/>
      <c r="W94" s="33"/>
      <c r="X94" s="33"/>
      <c r="Y94" s="33"/>
      <c r="Z94" s="33"/>
      <c r="AA94" s="33"/>
      <c r="AB94" s="33"/>
      <c r="AC94" s="33"/>
      <c r="AD94" s="33"/>
      <c r="AE94" s="33"/>
      <c r="AF94" s="33"/>
      <c r="AG94" s="33"/>
      <c r="AH94" s="33"/>
      <c r="AI94" s="33"/>
      <c r="AJ94" s="33"/>
      <c r="AK94" s="33"/>
      <c r="AL94" s="33"/>
      <c r="AM94" s="33"/>
      <c r="AN94" s="33"/>
      <c r="AO94" s="33"/>
      <c r="AP94" s="33"/>
    </row>
    <row r="95" spans="1:42" ht="18" customHeight="1" x14ac:dyDescent="0.2">
      <c r="A95" s="188"/>
      <c r="B95" s="189"/>
      <c r="C95" s="136"/>
      <c r="D95" s="137"/>
      <c r="E95" s="137"/>
      <c r="F95" s="137"/>
      <c r="G95" s="137"/>
      <c r="H95" s="138"/>
      <c r="I95" s="223"/>
      <c r="J95" s="224"/>
      <c r="K95" s="223"/>
      <c r="L95" s="224"/>
      <c r="M95" s="255" t="str">
        <f t="shared" si="22"/>
        <v xml:space="preserve"> </v>
      </c>
      <c r="N95" s="252" t="str">
        <f t="shared" si="23"/>
        <v xml:space="preserve"> </v>
      </c>
      <c r="O95" s="253" t="str">
        <f t="shared" si="20"/>
        <v xml:space="preserve"> </v>
      </c>
      <c r="P95" s="22"/>
      <c r="Q95" s="22" t="str">
        <f t="shared" si="21"/>
        <v/>
      </c>
      <c r="V95" s="33"/>
      <c r="W95" s="33"/>
      <c r="X95" s="33"/>
      <c r="Y95" s="33"/>
      <c r="Z95" s="33"/>
      <c r="AA95" s="33"/>
      <c r="AB95" s="33"/>
      <c r="AC95" s="33"/>
      <c r="AD95" s="33"/>
      <c r="AE95" s="33"/>
      <c r="AF95" s="33"/>
      <c r="AG95" s="33"/>
      <c r="AH95" s="33"/>
      <c r="AI95" s="33"/>
      <c r="AJ95" s="33"/>
      <c r="AK95" s="33"/>
      <c r="AL95" s="33"/>
      <c r="AM95" s="33"/>
      <c r="AN95" s="33"/>
      <c r="AO95" s="33"/>
      <c r="AP95" s="33"/>
    </row>
    <row r="96" spans="1:42" ht="18" customHeight="1" x14ac:dyDescent="0.2">
      <c r="A96" s="188"/>
      <c r="B96" s="189"/>
      <c r="C96" s="136"/>
      <c r="D96" s="137"/>
      <c r="E96" s="137"/>
      <c r="F96" s="137"/>
      <c r="G96" s="137"/>
      <c r="H96" s="138"/>
      <c r="I96" s="223"/>
      <c r="J96" s="224"/>
      <c r="K96" s="223"/>
      <c r="L96" s="224"/>
      <c r="M96" s="255" t="str">
        <f t="shared" ref="M96:M104" si="24">IF(OR(ISBLANK(A96),ISBLANK(C96),ISBLANK(I96),ISBLANK(K96))," ",IF(A96=$AI$4,B202,IF(A96=$AI$5,B219,0)))</f>
        <v xml:space="preserve"> </v>
      </c>
      <c r="N96" s="252" t="str">
        <f t="shared" ref="N96:N104" si="25">IF(OR(ISBLANK(A96),ISBLANK(I96),ISBLANK(K96))," ",IF(A96=$AI$4,$C$196,IF(A96=$AI$5,$C$213,"")))</f>
        <v xml:space="preserve"> </v>
      </c>
      <c r="O96" s="253" t="str">
        <f t="shared" ref="O96:O104" si="26">IF(AND(ISBLANK(A96),ISBLANK(C96),ISBLANK(I96),ISBLANK(K96))," ",IF(AND(ISBLANK(A96),OR(ISTEXT(C96),ISBLANK(I96),ISBLANK(K96))),"Select Measure",IF(OR(ISBLANK(C96),ISBLANK(I96),ISBLANK(K96)),"Incomplete",IF(ISERROR(VLOOKUP(CONCATENATE(A96,C96,),$A$196:$C$230,2,FALSE)),"Selection Error",M96*I96))))</f>
        <v xml:space="preserve"> </v>
      </c>
      <c r="P96" s="22"/>
      <c r="Q96" s="22" t="str">
        <f t="shared" si="21"/>
        <v/>
      </c>
      <c r="V96" s="33"/>
      <c r="W96" s="33"/>
      <c r="X96" s="33"/>
      <c r="Y96" s="33"/>
      <c r="Z96" s="33"/>
      <c r="AA96" s="33"/>
      <c r="AB96" s="33"/>
      <c r="AC96" s="33"/>
      <c r="AD96" s="33"/>
      <c r="AE96" s="33"/>
      <c r="AF96" s="33"/>
      <c r="AG96" s="33"/>
      <c r="AH96" s="33"/>
      <c r="AI96" s="33"/>
      <c r="AJ96" s="33"/>
      <c r="AK96" s="33"/>
      <c r="AL96" s="33"/>
      <c r="AM96" s="33"/>
      <c r="AN96" s="33"/>
      <c r="AO96" s="33"/>
      <c r="AP96" s="33"/>
    </row>
    <row r="97" spans="1:43" ht="18" customHeight="1" x14ac:dyDescent="0.2">
      <c r="A97" s="188"/>
      <c r="B97" s="189"/>
      <c r="C97" s="136"/>
      <c r="D97" s="137"/>
      <c r="E97" s="137"/>
      <c r="F97" s="137"/>
      <c r="G97" s="137"/>
      <c r="H97" s="138"/>
      <c r="I97" s="223"/>
      <c r="J97" s="224"/>
      <c r="K97" s="223"/>
      <c r="L97" s="224"/>
      <c r="M97" s="255" t="str">
        <f t="shared" si="24"/>
        <v xml:space="preserve"> </v>
      </c>
      <c r="N97" s="252" t="str">
        <f t="shared" si="25"/>
        <v xml:space="preserve"> </v>
      </c>
      <c r="O97" s="253" t="str">
        <f t="shared" si="26"/>
        <v xml:space="preserve"> </v>
      </c>
      <c r="P97" s="22"/>
      <c r="Q97" s="22" t="str">
        <f t="shared" si="21"/>
        <v/>
      </c>
      <c r="W97" s="33"/>
      <c r="X97" s="33"/>
      <c r="Y97" s="33"/>
      <c r="Z97" s="33"/>
      <c r="AA97" s="33"/>
      <c r="AB97" s="33"/>
      <c r="AC97" s="33"/>
      <c r="AD97" s="33"/>
      <c r="AE97" s="33"/>
      <c r="AF97" s="33"/>
      <c r="AG97" s="33"/>
      <c r="AH97" s="33"/>
      <c r="AI97" s="33"/>
      <c r="AJ97" s="33"/>
      <c r="AK97" s="33"/>
      <c r="AL97" s="33"/>
      <c r="AM97" s="33"/>
      <c r="AN97" s="33"/>
      <c r="AO97" s="33"/>
      <c r="AP97" s="33"/>
    </row>
    <row r="98" spans="1:43" ht="18" customHeight="1" x14ac:dyDescent="0.2">
      <c r="A98" s="188"/>
      <c r="B98" s="189"/>
      <c r="C98" s="136"/>
      <c r="D98" s="137"/>
      <c r="E98" s="137"/>
      <c r="F98" s="137"/>
      <c r="G98" s="137"/>
      <c r="H98" s="138"/>
      <c r="I98" s="223"/>
      <c r="J98" s="224"/>
      <c r="K98" s="223"/>
      <c r="L98" s="224"/>
      <c r="M98" s="255" t="str">
        <f t="shared" si="24"/>
        <v xml:space="preserve"> </v>
      </c>
      <c r="N98" s="252" t="str">
        <f t="shared" si="25"/>
        <v xml:space="preserve"> </v>
      </c>
      <c r="O98" s="253" t="str">
        <f t="shared" si="26"/>
        <v xml:space="preserve"> </v>
      </c>
      <c r="P98" s="22"/>
      <c r="Q98" s="22" t="str">
        <f t="shared" si="21"/>
        <v/>
      </c>
      <c r="W98" s="33"/>
      <c r="X98" s="33"/>
      <c r="Y98" s="33"/>
      <c r="Z98" s="33"/>
      <c r="AA98" s="33"/>
      <c r="AB98" s="33"/>
      <c r="AC98" s="33"/>
      <c r="AD98" s="33"/>
      <c r="AE98" s="33"/>
      <c r="AF98" s="33"/>
      <c r="AG98" s="33"/>
      <c r="AH98" s="33"/>
      <c r="AI98" s="33"/>
      <c r="AJ98" s="33"/>
      <c r="AK98" s="33"/>
      <c r="AL98" s="33"/>
      <c r="AM98" s="33"/>
      <c r="AN98" s="33"/>
      <c r="AO98" s="33"/>
      <c r="AP98" s="33"/>
    </row>
    <row r="99" spans="1:43" ht="18" customHeight="1" x14ac:dyDescent="0.2">
      <c r="A99" s="188"/>
      <c r="B99" s="189"/>
      <c r="C99" s="136"/>
      <c r="D99" s="137"/>
      <c r="E99" s="137"/>
      <c r="F99" s="137"/>
      <c r="G99" s="137"/>
      <c r="H99" s="138"/>
      <c r="I99" s="223"/>
      <c r="J99" s="224"/>
      <c r="K99" s="223"/>
      <c r="L99" s="224"/>
      <c r="M99" s="255" t="str">
        <f t="shared" si="24"/>
        <v xml:space="preserve"> </v>
      </c>
      <c r="N99" s="252" t="str">
        <f t="shared" si="25"/>
        <v xml:space="preserve"> </v>
      </c>
      <c r="O99" s="253" t="str">
        <f t="shared" si="26"/>
        <v xml:space="preserve"> </v>
      </c>
      <c r="P99" s="22"/>
      <c r="Q99" s="22" t="str">
        <f t="shared" si="21"/>
        <v/>
      </c>
      <c r="W99" s="33"/>
      <c r="X99" s="33"/>
      <c r="Y99" s="33"/>
      <c r="Z99" s="33"/>
      <c r="AA99" s="33"/>
      <c r="AB99" s="33"/>
      <c r="AC99" s="33"/>
      <c r="AD99" s="33"/>
      <c r="AE99" s="33"/>
      <c r="AF99" s="33"/>
      <c r="AG99" s="33"/>
      <c r="AH99" s="33"/>
      <c r="AI99" s="33"/>
      <c r="AJ99" s="33"/>
      <c r="AK99" s="33"/>
      <c r="AL99" s="33"/>
      <c r="AM99" s="33"/>
      <c r="AN99" s="33"/>
      <c r="AO99" s="33"/>
      <c r="AP99" s="33"/>
    </row>
    <row r="100" spans="1:43" ht="18" customHeight="1" x14ac:dyDescent="0.2">
      <c r="A100" s="188"/>
      <c r="B100" s="189"/>
      <c r="C100" s="136"/>
      <c r="D100" s="137"/>
      <c r="E100" s="137"/>
      <c r="F100" s="137"/>
      <c r="G100" s="137"/>
      <c r="H100" s="138"/>
      <c r="I100" s="223"/>
      <c r="J100" s="224"/>
      <c r="K100" s="223"/>
      <c r="L100" s="224"/>
      <c r="M100" s="255" t="str">
        <f t="shared" si="24"/>
        <v xml:space="preserve"> </v>
      </c>
      <c r="N100" s="252" t="str">
        <f t="shared" si="25"/>
        <v xml:space="preserve"> </v>
      </c>
      <c r="O100" s="253" t="str">
        <f t="shared" si="26"/>
        <v xml:space="preserve"> </v>
      </c>
      <c r="P100" s="22"/>
      <c r="Q100" s="22" t="str">
        <f t="shared" si="21"/>
        <v/>
      </c>
      <c r="W100" s="33"/>
      <c r="X100" s="33"/>
      <c r="Y100" s="33"/>
      <c r="Z100" s="33"/>
      <c r="AA100" s="33"/>
      <c r="AB100" s="33"/>
      <c r="AC100" s="33"/>
      <c r="AD100" s="33"/>
      <c r="AE100" s="33"/>
      <c r="AF100" s="33"/>
      <c r="AG100" s="33"/>
      <c r="AH100" s="33"/>
      <c r="AI100" s="33"/>
      <c r="AJ100" s="33"/>
      <c r="AK100" s="33"/>
      <c r="AL100" s="33"/>
      <c r="AM100" s="33"/>
      <c r="AN100" s="33"/>
      <c r="AO100" s="33"/>
      <c r="AP100" s="33"/>
    </row>
    <row r="101" spans="1:43" ht="18" customHeight="1" x14ac:dyDescent="0.2">
      <c r="A101" s="188"/>
      <c r="B101" s="189"/>
      <c r="C101" s="136"/>
      <c r="D101" s="137"/>
      <c r="E101" s="137"/>
      <c r="F101" s="137"/>
      <c r="G101" s="137"/>
      <c r="H101" s="138"/>
      <c r="I101" s="223"/>
      <c r="J101" s="224"/>
      <c r="K101" s="223"/>
      <c r="L101" s="224"/>
      <c r="M101" s="255" t="str">
        <f t="shared" si="24"/>
        <v xml:space="preserve"> </v>
      </c>
      <c r="N101" s="252" t="str">
        <f t="shared" si="25"/>
        <v xml:space="preserve"> </v>
      </c>
      <c r="O101" s="253" t="str">
        <f t="shared" si="26"/>
        <v xml:space="preserve"> </v>
      </c>
      <c r="P101" s="22"/>
      <c r="Q101" s="22" t="str">
        <f t="shared" si="21"/>
        <v/>
      </c>
      <c r="W101" s="33"/>
      <c r="X101" s="33"/>
      <c r="Y101" s="33"/>
      <c r="Z101" s="33"/>
      <c r="AA101" s="33"/>
      <c r="AB101" s="33"/>
      <c r="AC101" s="33"/>
      <c r="AD101" s="33"/>
      <c r="AE101" s="33"/>
      <c r="AF101" s="33"/>
      <c r="AG101" s="33"/>
      <c r="AH101" s="33"/>
      <c r="AI101" s="33"/>
      <c r="AJ101" s="33"/>
      <c r="AK101" s="33"/>
      <c r="AL101" s="33"/>
      <c r="AM101" s="33"/>
      <c r="AN101" s="33"/>
      <c r="AO101" s="33"/>
      <c r="AP101" s="33"/>
    </row>
    <row r="102" spans="1:43" ht="18" customHeight="1" x14ac:dyDescent="0.2">
      <c r="A102" s="188"/>
      <c r="B102" s="189"/>
      <c r="C102" s="136"/>
      <c r="D102" s="137"/>
      <c r="E102" s="137"/>
      <c r="F102" s="137"/>
      <c r="G102" s="137"/>
      <c r="H102" s="138"/>
      <c r="I102" s="223"/>
      <c r="J102" s="224"/>
      <c r="K102" s="223"/>
      <c r="L102" s="224"/>
      <c r="M102" s="255" t="str">
        <f t="shared" si="24"/>
        <v xml:space="preserve"> </v>
      </c>
      <c r="N102" s="252" t="str">
        <f t="shared" si="25"/>
        <v xml:space="preserve"> </v>
      </c>
      <c r="O102" s="253" t="str">
        <f t="shared" si="26"/>
        <v xml:space="preserve"> </v>
      </c>
      <c r="P102" s="22"/>
      <c r="Q102" s="22" t="str">
        <f t="shared" si="21"/>
        <v/>
      </c>
      <c r="V102" s="33"/>
      <c r="W102" s="33"/>
      <c r="X102" s="33"/>
      <c r="Y102" s="33"/>
      <c r="Z102" s="33"/>
      <c r="AA102" s="33"/>
      <c r="AB102" s="33"/>
      <c r="AC102" s="33"/>
      <c r="AD102" s="33"/>
      <c r="AE102" s="33"/>
      <c r="AF102" s="33"/>
      <c r="AG102" s="33"/>
      <c r="AH102" s="33"/>
      <c r="AI102" s="33"/>
      <c r="AJ102" s="33"/>
      <c r="AK102" s="33"/>
      <c r="AL102" s="33"/>
      <c r="AM102" s="33"/>
      <c r="AN102" s="33"/>
      <c r="AO102" s="33"/>
      <c r="AP102" s="33"/>
    </row>
    <row r="103" spans="1:43" ht="18" customHeight="1" x14ac:dyDescent="0.2">
      <c r="A103" s="188"/>
      <c r="B103" s="189"/>
      <c r="C103" s="136"/>
      <c r="D103" s="137"/>
      <c r="E103" s="137"/>
      <c r="F103" s="137"/>
      <c r="G103" s="137"/>
      <c r="H103" s="138"/>
      <c r="I103" s="223"/>
      <c r="J103" s="224"/>
      <c r="K103" s="223"/>
      <c r="L103" s="224"/>
      <c r="M103" s="255" t="str">
        <f t="shared" si="24"/>
        <v xml:space="preserve"> </v>
      </c>
      <c r="N103" s="252" t="str">
        <f t="shared" si="25"/>
        <v xml:space="preserve"> </v>
      </c>
      <c r="O103" s="253" t="str">
        <f t="shared" si="26"/>
        <v xml:space="preserve"> </v>
      </c>
      <c r="P103" s="22"/>
      <c r="Q103" s="22" t="str">
        <f t="shared" si="21"/>
        <v/>
      </c>
      <c r="V103" s="33"/>
      <c r="W103" s="33"/>
      <c r="X103" s="33"/>
      <c r="Y103" s="33"/>
      <c r="Z103" s="33"/>
      <c r="AA103" s="33"/>
      <c r="AB103" s="33"/>
      <c r="AC103" s="33"/>
      <c r="AD103" s="33"/>
      <c r="AE103" s="33"/>
      <c r="AF103" s="33"/>
      <c r="AG103" s="33"/>
      <c r="AH103" s="33"/>
      <c r="AI103" s="33"/>
      <c r="AJ103" s="33"/>
      <c r="AK103" s="33"/>
      <c r="AL103" s="33"/>
      <c r="AM103" s="33"/>
      <c r="AN103" s="33"/>
      <c r="AO103" s="33"/>
      <c r="AP103" s="33"/>
    </row>
    <row r="104" spans="1:43" ht="18" customHeight="1" x14ac:dyDescent="0.2">
      <c r="A104" s="188"/>
      <c r="B104" s="189"/>
      <c r="C104" s="136"/>
      <c r="D104" s="137"/>
      <c r="E104" s="137"/>
      <c r="F104" s="137"/>
      <c r="G104" s="137"/>
      <c r="H104" s="61"/>
      <c r="I104" s="223"/>
      <c r="J104" s="224"/>
      <c r="K104" s="223"/>
      <c r="L104" s="224"/>
      <c r="M104" s="255" t="str">
        <f t="shared" si="24"/>
        <v xml:space="preserve"> </v>
      </c>
      <c r="N104" s="252" t="str">
        <f t="shared" si="25"/>
        <v xml:space="preserve"> </v>
      </c>
      <c r="O104" s="253" t="str">
        <f t="shared" si="26"/>
        <v xml:space="preserve"> </v>
      </c>
      <c r="P104" s="22"/>
      <c r="Q104" s="22" t="str">
        <f t="shared" si="21"/>
        <v/>
      </c>
      <c r="S104" s="18"/>
      <c r="V104" s="33"/>
      <c r="W104" s="33"/>
      <c r="X104" s="33"/>
      <c r="Y104" s="33"/>
      <c r="Z104" s="33"/>
      <c r="AA104" s="33"/>
      <c r="AB104" s="33"/>
      <c r="AC104" s="33"/>
      <c r="AD104" s="33"/>
      <c r="AE104" s="33"/>
      <c r="AF104" s="33"/>
      <c r="AG104" s="33"/>
      <c r="AH104" s="33"/>
      <c r="AI104" s="33"/>
      <c r="AJ104" s="33"/>
      <c r="AK104" s="33"/>
      <c r="AL104" s="33"/>
      <c r="AM104" s="33"/>
      <c r="AN104" s="33"/>
      <c r="AO104" s="33"/>
      <c r="AP104" s="33"/>
    </row>
    <row r="105" spans="1:43" ht="18" customHeight="1" x14ac:dyDescent="0.2">
      <c r="A105" s="84"/>
      <c r="B105" s="72"/>
      <c r="C105" s="73"/>
      <c r="D105" s="73"/>
      <c r="E105" s="73"/>
      <c r="F105" s="72"/>
      <c r="G105" s="73"/>
      <c r="H105" s="72"/>
      <c r="I105" s="72"/>
      <c r="J105" s="72"/>
      <c r="K105" s="74"/>
      <c r="L105" s="74"/>
      <c r="M105" s="74"/>
      <c r="N105" s="85"/>
      <c r="O105" s="86"/>
      <c r="P105" s="18"/>
      <c r="Q105" s="64"/>
      <c r="V105" s="33"/>
      <c r="W105" s="33"/>
      <c r="X105" s="33"/>
      <c r="Y105" s="33"/>
      <c r="Z105" s="33"/>
      <c r="AA105" s="33"/>
      <c r="AB105" s="33"/>
      <c r="AC105" s="33"/>
      <c r="AD105" s="33"/>
      <c r="AE105" s="33"/>
      <c r="AF105" s="33"/>
      <c r="AG105" s="33"/>
      <c r="AH105" s="33"/>
      <c r="AI105" s="33"/>
      <c r="AJ105" s="33"/>
      <c r="AK105" s="33"/>
      <c r="AL105" s="33"/>
      <c r="AM105" s="33"/>
      <c r="AN105" s="33"/>
      <c r="AO105" s="33"/>
      <c r="AP105" s="33"/>
    </row>
    <row r="106" spans="1:43" ht="19.5" customHeight="1" thickBot="1" x14ac:dyDescent="0.25">
      <c r="A106" s="219" t="s">
        <v>221</v>
      </c>
      <c r="B106" s="220"/>
      <c r="C106" s="220"/>
      <c r="D106" s="220"/>
      <c r="E106" s="221"/>
      <c r="F106" s="43"/>
      <c r="G106" s="43"/>
      <c r="H106" s="43"/>
      <c r="I106" s="43"/>
      <c r="J106" s="43"/>
      <c r="K106" s="43"/>
      <c r="L106" s="43"/>
      <c r="M106" s="1"/>
      <c r="N106" s="2"/>
      <c r="O106" s="2"/>
      <c r="W106" s="21"/>
      <c r="AF106" s="33"/>
      <c r="AJ106" s="33"/>
      <c r="AN106" s="33"/>
      <c r="AP106" s="33"/>
      <c r="AQ106" s="33"/>
    </row>
    <row r="107" spans="1:43" ht="24" customHeight="1" thickBot="1" x14ac:dyDescent="0.25">
      <c r="A107" s="237"/>
      <c r="B107" s="237"/>
      <c r="C107" s="237"/>
      <c r="D107" s="237"/>
      <c r="E107" s="237"/>
      <c r="F107" s="43"/>
      <c r="G107" s="43"/>
      <c r="H107" s="43"/>
      <c r="I107" s="43"/>
      <c r="J107" s="43"/>
      <c r="K107" s="43"/>
      <c r="L107" s="43"/>
      <c r="M107" s="4"/>
      <c r="N107" s="3" t="s">
        <v>222</v>
      </c>
      <c r="O107" s="256">
        <f>SUM(O30:O42)+SUM(O46:O55)+SUM(O58:O86)+SUM(O90:O104)</f>
        <v>0</v>
      </c>
      <c r="P107" s="19"/>
      <c r="Q107" s="19"/>
    </row>
    <row r="108" spans="1:43" ht="39.75" customHeight="1" thickBot="1" x14ac:dyDescent="0.25">
      <c r="A108" s="70"/>
      <c r="B108" s="70"/>
      <c r="C108" s="70"/>
      <c r="D108" s="70"/>
      <c r="E108" s="71"/>
      <c r="F108" s="43"/>
      <c r="G108" s="43"/>
      <c r="H108" s="43"/>
      <c r="I108" s="43"/>
      <c r="J108" s="43"/>
      <c r="K108" s="43"/>
      <c r="L108" s="43"/>
      <c r="M108" s="4"/>
      <c r="N108" s="222" t="s">
        <v>223</v>
      </c>
      <c r="O108" s="222"/>
    </row>
    <row r="109" spans="1:43" ht="29.25" customHeight="1" thickBot="1" x14ac:dyDescent="0.25">
      <c r="A109" s="232" t="s">
        <v>224</v>
      </c>
      <c r="B109" s="233"/>
      <c r="C109" s="227" t="s">
        <v>186</v>
      </c>
      <c r="D109" s="228"/>
      <c r="E109" s="228"/>
      <c r="F109" s="228"/>
      <c r="G109" s="228"/>
      <c r="H109" s="228"/>
      <c r="I109" s="228"/>
      <c r="J109" s="228"/>
      <c r="K109" s="228"/>
      <c r="L109" s="228"/>
      <c r="M109" s="229"/>
      <c r="N109" s="230"/>
      <c r="O109" s="231"/>
    </row>
    <row r="110" spans="1:43" ht="19.5" customHeight="1" thickBot="1" x14ac:dyDescent="0.25">
      <c r="A110" s="236" t="s">
        <v>225</v>
      </c>
      <c r="B110" s="236"/>
      <c r="C110" s="236"/>
      <c r="D110" s="236"/>
      <c r="E110" s="236"/>
      <c r="F110" s="236"/>
      <c r="G110" s="236"/>
      <c r="H110" s="236"/>
      <c r="I110" s="236"/>
      <c r="J110" s="236"/>
      <c r="K110" s="236"/>
      <c r="L110" s="236"/>
      <c r="M110" s="236"/>
      <c r="N110" s="236"/>
      <c r="O110" s="236"/>
    </row>
    <row r="111" spans="1:43" ht="52.5" customHeight="1" x14ac:dyDescent="0.2">
      <c r="A111" s="214" t="s">
        <v>226</v>
      </c>
      <c r="B111" s="218"/>
      <c r="C111" s="218"/>
      <c r="D111" s="218"/>
      <c r="E111" s="218"/>
      <c r="F111" s="218"/>
      <c r="G111" s="218"/>
      <c r="H111" s="218"/>
      <c r="I111" s="218"/>
      <c r="J111" s="218"/>
      <c r="K111" s="218"/>
      <c r="L111" s="218"/>
      <c r="M111" s="218"/>
      <c r="N111" s="218"/>
      <c r="O111" s="218"/>
    </row>
    <row r="112" spans="1:43" ht="7.5" customHeight="1" x14ac:dyDescent="0.2">
      <c r="A112" s="118"/>
      <c r="B112" s="118"/>
      <c r="C112" s="118"/>
      <c r="D112" s="118"/>
      <c r="E112" s="118"/>
      <c r="F112" s="118"/>
      <c r="G112" s="118"/>
      <c r="H112" s="118"/>
      <c r="I112" s="118"/>
      <c r="J112" s="118"/>
      <c r="K112" s="118"/>
      <c r="L112" s="118"/>
      <c r="M112" s="118"/>
      <c r="N112" s="118"/>
      <c r="O112" s="118"/>
    </row>
    <row r="113" spans="1:19" ht="67.5" customHeight="1" x14ac:dyDescent="0.2">
      <c r="A113" s="214" t="s">
        <v>227</v>
      </c>
      <c r="B113" s="214"/>
      <c r="C113" s="214"/>
      <c r="D113" s="214"/>
      <c r="E113" s="214"/>
      <c r="F113" s="214"/>
      <c r="G113" s="214"/>
      <c r="H113" s="214"/>
      <c r="I113" s="214"/>
      <c r="J113" s="214"/>
      <c r="K113" s="214"/>
      <c r="L113" s="214"/>
      <c r="M113" s="214"/>
      <c r="N113" s="214"/>
      <c r="O113" s="214"/>
    </row>
    <row r="114" spans="1:19" ht="6" customHeight="1" x14ac:dyDescent="0.2">
      <c r="A114" s="117"/>
      <c r="B114" s="117"/>
      <c r="C114" s="117"/>
      <c r="D114" s="117"/>
      <c r="E114" s="117"/>
      <c r="F114" s="117"/>
      <c r="G114" s="117"/>
      <c r="H114" s="117"/>
      <c r="I114" s="117"/>
      <c r="J114" s="117"/>
      <c r="K114" s="117"/>
      <c r="L114" s="117"/>
      <c r="M114" s="117"/>
      <c r="N114" s="117"/>
      <c r="O114" s="117"/>
    </row>
    <row r="115" spans="1:19" ht="148.5" customHeight="1" x14ac:dyDescent="0.2">
      <c r="A115" s="213" t="s">
        <v>228</v>
      </c>
      <c r="B115" s="214"/>
      <c r="C115" s="214"/>
      <c r="D115" s="214"/>
      <c r="E115" s="214"/>
      <c r="F115" s="214"/>
      <c r="G115" s="214"/>
      <c r="H115" s="214"/>
      <c r="I115" s="214"/>
      <c r="J115" s="214"/>
      <c r="K115" s="214"/>
      <c r="L115" s="214"/>
      <c r="M115" s="214"/>
      <c r="N115" s="214"/>
      <c r="O115" s="214"/>
    </row>
    <row r="116" spans="1:19" ht="7.5" customHeight="1" x14ac:dyDescent="0.2">
      <c r="A116" s="117"/>
      <c r="B116" s="117"/>
      <c r="C116" s="117"/>
      <c r="D116" s="117"/>
      <c r="E116" s="117"/>
      <c r="F116" s="117"/>
      <c r="G116" s="117"/>
      <c r="H116" s="117"/>
      <c r="I116" s="117"/>
      <c r="J116" s="117"/>
      <c r="K116" s="117"/>
      <c r="L116" s="117"/>
      <c r="M116" s="117"/>
      <c r="N116" s="117"/>
      <c r="O116" s="117"/>
    </row>
    <row r="117" spans="1:19" ht="41.25" hidden="1" customHeight="1" x14ac:dyDescent="0.2">
      <c r="A117" s="234" t="s">
        <v>229</v>
      </c>
      <c r="B117" s="235"/>
      <c r="C117" s="235"/>
      <c r="D117" s="235"/>
      <c r="E117" s="235"/>
      <c r="F117" s="235"/>
      <c r="G117" s="235"/>
      <c r="H117" s="235"/>
      <c r="I117" s="235"/>
      <c r="J117" s="235"/>
      <c r="K117" s="235"/>
      <c r="L117" s="235"/>
      <c r="M117" s="235"/>
      <c r="N117" s="235"/>
      <c r="O117" s="235"/>
    </row>
    <row r="118" spans="1:19" ht="7.5" hidden="1" customHeight="1" x14ac:dyDescent="0.2">
      <c r="A118" s="116"/>
      <c r="B118" s="115"/>
      <c r="C118" s="115"/>
      <c r="D118" s="115"/>
      <c r="E118" s="115"/>
      <c r="F118" s="115"/>
      <c r="G118" s="115"/>
      <c r="H118" s="115"/>
      <c r="I118" s="115"/>
      <c r="J118" s="115"/>
      <c r="K118" s="115"/>
      <c r="L118" s="115"/>
      <c r="M118" s="115"/>
      <c r="N118" s="115"/>
      <c r="O118" s="115"/>
      <c r="P118" s="28"/>
      <c r="Q118" s="58"/>
      <c r="R118" s="58"/>
      <c r="S118" s="58"/>
    </row>
    <row r="119" spans="1:19" ht="65.25" customHeight="1" x14ac:dyDescent="0.2">
      <c r="A119" s="213" t="s">
        <v>230</v>
      </c>
      <c r="B119" s="214"/>
      <c r="C119" s="214"/>
      <c r="D119" s="214"/>
      <c r="E119" s="214"/>
      <c r="F119" s="214"/>
      <c r="G119" s="214"/>
      <c r="H119" s="214"/>
      <c r="I119" s="214"/>
      <c r="J119" s="214"/>
      <c r="K119" s="214"/>
      <c r="L119" s="214"/>
      <c r="M119" s="214"/>
      <c r="N119" s="214"/>
      <c r="O119" s="214"/>
      <c r="P119" s="28"/>
      <c r="Q119" s="58"/>
      <c r="R119" s="58"/>
      <c r="S119" s="58"/>
    </row>
    <row r="120" spans="1:19" ht="7.5" customHeight="1" x14ac:dyDescent="0.2">
      <c r="A120" s="117"/>
      <c r="B120" s="117"/>
      <c r="C120" s="117"/>
      <c r="D120" s="117"/>
      <c r="E120" s="117"/>
      <c r="F120" s="117"/>
      <c r="G120" s="117"/>
      <c r="H120" s="117"/>
      <c r="I120" s="117"/>
      <c r="J120" s="117"/>
      <c r="K120" s="117"/>
      <c r="L120" s="117"/>
      <c r="M120" s="117"/>
      <c r="N120" s="117"/>
      <c r="O120" s="117"/>
      <c r="P120" s="28"/>
      <c r="Q120" s="58"/>
      <c r="R120" s="58"/>
      <c r="S120" s="58"/>
    </row>
    <row r="121" spans="1:19" ht="18" customHeight="1" x14ac:dyDescent="0.2">
      <c r="A121" s="215" t="s">
        <v>231</v>
      </c>
      <c r="B121" s="215"/>
      <c r="C121" s="215"/>
      <c r="D121" s="215"/>
      <c r="E121" s="215"/>
      <c r="F121" s="215"/>
      <c r="G121" s="215"/>
      <c r="H121" s="215"/>
      <c r="I121" s="215"/>
      <c r="J121" s="215"/>
      <c r="K121" s="215"/>
      <c r="L121" s="215"/>
      <c r="M121" s="215"/>
      <c r="N121" s="215"/>
      <c r="O121" s="215"/>
      <c r="P121" s="28"/>
      <c r="Q121" s="58"/>
      <c r="R121" s="58"/>
      <c r="S121" s="58"/>
    </row>
    <row r="122" spans="1:19" ht="18" customHeight="1" x14ac:dyDescent="0.2">
      <c r="A122" s="215" t="s">
        <v>232</v>
      </c>
      <c r="B122" s="216"/>
      <c r="C122" s="216"/>
      <c r="D122" s="216"/>
      <c r="E122" s="216"/>
      <c r="F122" s="216"/>
      <c r="G122" s="216"/>
      <c r="H122" s="216"/>
      <c r="I122" s="216"/>
      <c r="J122" s="216"/>
      <c r="K122" s="216"/>
      <c r="L122" s="216"/>
      <c r="M122" s="216"/>
      <c r="N122" s="216"/>
      <c r="O122" s="216"/>
      <c r="P122" s="28"/>
      <c r="Q122" s="58"/>
      <c r="R122" s="58"/>
      <c r="S122" s="58"/>
    </row>
    <row r="123" spans="1:19" ht="18" customHeight="1" x14ac:dyDescent="0.2">
      <c r="A123" s="215" t="s">
        <v>233</v>
      </c>
      <c r="B123" s="216"/>
      <c r="C123" s="216"/>
      <c r="D123" s="216"/>
      <c r="E123" s="216"/>
      <c r="F123" s="216"/>
      <c r="G123" s="216"/>
      <c r="H123" s="216"/>
      <c r="I123" s="216"/>
      <c r="J123" s="216"/>
      <c r="K123" s="216"/>
      <c r="L123" s="216"/>
      <c r="M123" s="216"/>
      <c r="N123" s="216"/>
      <c r="O123" s="216"/>
      <c r="P123" s="28"/>
      <c r="Q123" s="58"/>
      <c r="R123" s="58"/>
      <c r="S123" s="58"/>
    </row>
    <row r="124" spans="1:19" ht="7.5" customHeight="1" x14ac:dyDescent="0.2">
      <c r="A124" s="217"/>
      <c r="B124" s="217"/>
      <c r="C124" s="217"/>
      <c r="D124" s="217"/>
      <c r="E124" s="217"/>
      <c r="F124" s="217"/>
      <c r="G124" s="217"/>
      <c r="H124" s="217"/>
      <c r="I124" s="217"/>
      <c r="J124" s="217"/>
      <c r="K124" s="217"/>
      <c r="L124" s="217"/>
      <c r="M124" s="217"/>
      <c r="N124" s="217"/>
      <c r="O124" s="217"/>
      <c r="P124" s="28"/>
      <c r="Q124" s="58"/>
      <c r="R124" s="58"/>
      <c r="S124" s="58"/>
    </row>
    <row r="125" spans="1:19" ht="38.25" customHeight="1" x14ac:dyDescent="0.2">
      <c r="A125" s="214" t="s">
        <v>234</v>
      </c>
      <c r="B125" s="214"/>
      <c r="C125" s="214"/>
      <c r="D125" s="214"/>
      <c r="E125" s="218"/>
      <c r="F125" s="218"/>
      <c r="G125" s="218"/>
      <c r="H125" s="218"/>
      <c r="I125" s="218"/>
      <c r="J125" s="218"/>
      <c r="K125" s="218"/>
      <c r="L125" s="218"/>
      <c r="M125" s="218"/>
      <c r="N125" s="218"/>
      <c r="O125" s="218"/>
      <c r="P125" s="28"/>
      <c r="Q125" s="58"/>
      <c r="R125" s="58"/>
      <c r="S125" s="58"/>
    </row>
    <row r="126" spans="1:19" ht="7.5" customHeight="1" x14ac:dyDescent="0.2">
      <c r="A126" s="77"/>
      <c r="B126" s="77"/>
      <c r="C126" s="77"/>
      <c r="D126" s="77"/>
      <c r="E126" s="78"/>
      <c r="F126" s="78"/>
      <c r="G126" s="78"/>
      <c r="H126" s="78"/>
      <c r="I126" s="78"/>
      <c r="J126" s="78"/>
      <c r="K126" s="78"/>
      <c r="L126" s="78"/>
      <c r="M126" s="78"/>
      <c r="N126" s="78"/>
      <c r="O126" s="78"/>
      <c r="P126" s="28"/>
      <c r="Q126" s="58"/>
      <c r="R126" s="58"/>
      <c r="S126" s="58"/>
    </row>
    <row r="127" spans="1:19" ht="12.75" customHeight="1" x14ac:dyDescent="0.25">
      <c r="A127" s="23"/>
      <c r="B127" s="23"/>
      <c r="C127" s="23"/>
      <c r="D127" s="23"/>
      <c r="E127" s="23"/>
      <c r="K127" s="23"/>
      <c r="L127" s="23"/>
      <c r="M127" s="23"/>
      <c r="N127" s="23"/>
      <c r="O127" s="23"/>
      <c r="P127" s="28"/>
      <c r="Q127" s="58"/>
      <c r="R127" s="58"/>
      <c r="S127" s="58"/>
    </row>
    <row r="128" spans="1:19" ht="12.75" hidden="1" customHeight="1" x14ac:dyDescent="0.2">
      <c r="D128" s="76"/>
      <c r="E128" s="76"/>
      <c r="F128" s="76"/>
      <c r="I128" s="28"/>
      <c r="P128" s="28"/>
      <c r="Q128" s="58"/>
      <c r="R128" s="58"/>
      <c r="S128" s="58"/>
    </row>
    <row r="129" spans="1:42" ht="12.75" hidden="1" customHeight="1" x14ac:dyDescent="0.2">
      <c r="A129" s="25" t="s">
        <v>235</v>
      </c>
      <c r="B129" s="25"/>
      <c r="C129" s="25"/>
      <c r="D129" s="41" t="s">
        <v>236</v>
      </c>
      <c r="E129" s="41" t="s">
        <v>194</v>
      </c>
      <c r="F129" s="25" t="s">
        <v>237</v>
      </c>
      <c r="G129" s="25" t="s">
        <v>195</v>
      </c>
      <c r="H129" s="25" t="s">
        <v>238</v>
      </c>
      <c r="I129" s="25" t="s">
        <v>239</v>
      </c>
      <c r="P129" s="28"/>
      <c r="Q129" s="58"/>
      <c r="R129" s="58"/>
      <c r="S129" s="58"/>
    </row>
    <row r="130" spans="1:42" ht="12.75" hidden="1" customHeight="1" x14ac:dyDescent="0.2">
      <c r="A130" s="102" t="str">
        <f>_xlfn.CONCAT(V$4,W4)</f>
        <v>LED_Panel_Recessed_1x4&lt;3000</v>
      </c>
      <c r="B130" s="96">
        <v>4</v>
      </c>
      <c r="C130" s="101" t="s">
        <v>240</v>
      </c>
      <c r="D130" s="20">
        <v>0</v>
      </c>
      <c r="E130" s="20">
        <v>0</v>
      </c>
      <c r="F130" s="20">
        <v>1000</v>
      </c>
      <c r="G130" s="20">
        <v>1000</v>
      </c>
      <c r="H130" s="99">
        <v>0</v>
      </c>
      <c r="I130" s="99">
        <v>3000</v>
      </c>
      <c r="P130" s="28"/>
      <c r="Q130" s="58"/>
      <c r="R130" s="58"/>
      <c r="S130" s="58"/>
    </row>
    <row r="131" spans="1:42" ht="12.75" hidden="1" customHeight="1" x14ac:dyDescent="0.2">
      <c r="A131" s="102" t="str">
        <f>_xlfn.CONCAT(V$4,W5)</f>
        <v>LED_Panel_Recessed_1x4&gt;=3000 to &lt;7500</v>
      </c>
      <c r="B131" s="96">
        <v>15</v>
      </c>
      <c r="C131" s="101" t="s">
        <v>240</v>
      </c>
      <c r="D131" s="20">
        <v>0</v>
      </c>
      <c r="E131" s="20">
        <v>0</v>
      </c>
      <c r="F131" s="20">
        <v>1000</v>
      </c>
      <c r="G131" s="20">
        <v>1000</v>
      </c>
      <c r="H131" s="99">
        <v>3000</v>
      </c>
      <c r="I131" s="99">
        <v>7500</v>
      </c>
      <c r="P131" s="28"/>
      <c r="Q131" s="58"/>
      <c r="R131" s="58"/>
      <c r="S131" s="58"/>
    </row>
    <row r="132" spans="1:42" ht="12.75" hidden="1" customHeight="1" x14ac:dyDescent="0.2">
      <c r="A132" s="102" t="str">
        <f>_xlfn.CONCAT(V$5,X4)</f>
        <v>LED_Panel_Recessed_2x4&gt;=3000 to &lt;7500</v>
      </c>
      <c r="B132" s="96">
        <v>15</v>
      </c>
      <c r="C132" s="101" t="s">
        <v>240</v>
      </c>
      <c r="D132" s="20">
        <v>0</v>
      </c>
      <c r="E132" s="20">
        <v>0</v>
      </c>
      <c r="F132" s="20">
        <v>1000</v>
      </c>
      <c r="G132" s="20">
        <v>1000</v>
      </c>
      <c r="H132" s="99">
        <v>3000</v>
      </c>
      <c r="I132" s="99">
        <v>7500</v>
      </c>
      <c r="P132" s="28"/>
      <c r="Q132" s="58"/>
      <c r="R132" s="58"/>
      <c r="S132" s="58"/>
    </row>
    <row r="133" spans="1:42" ht="12.75" hidden="1" customHeight="1" x14ac:dyDescent="0.2">
      <c r="A133" s="102" t="str">
        <f>_xlfn.CONCAT(V$6,Y4)</f>
        <v>LED_Panel_Recessed_2x2&lt;3000</v>
      </c>
      <c r="B133" s="96">
        <v>15</v>
      </c>
      <c r="C133" s="101" t="s">
        <v>240</v>
      </c>
      <c r="D133" s="20">
        <v>0</v>
      </c>
      <c r="E133" s="20">
        <v>0</v>
      </c>
      <c r="F133" s="20">
        <v>1000</v>
      </c>
      <c r="G133" s="20">
        <v>1000</v>
      </c>
      <c r="H133" s="99">
        <v>0</v>
      </c>
      <c r="I133" s="99">
        <v>3000</v>
      </c>
      <c r="Q133" s="58"/>
      <c r="R133" s="58"/>
      <c r="S133" s="58"/>
    </row>
    <row r="134" spans="1:42" ht="12.75" hidden="1" customHeight="1" x14ac:dyDescent="0.2">
      <c r="A134" s="102" t="str">
        <f>_xlfn.CONCAT(V$6,Y5)</f>
        <v>LED_Panel_Recessed_2x2&gt;=3000 to &lt;7500</v>
      </c>
      <c r="B134" s="96">
        <v>15</v>
      </c>
      <c r="C134" s="101" t="s">
        <v>240</v>
      </c>
      <c r="D134" s="20">
        <v>0</v>
      </c>
      <c r="E134" s="20">
        <v>0</v>
      </c>
      <c r="F134" s="20">
        <v>1000</v>
      </c>
      <c r="G134" s="20">
        <v>1000</v>
      </c>
      <c r="H134" s="99">
        <v>3000</v>
      </c>
      <c r="I134" s="99">
        <v>7500</v>
      </c>
      <c r="Q134" s="58"/>
      <c r="R134" s="58"/>
      <c r="S134" s="58"/>
    </row>
    <row r="135" spans="1:42" ht="12.75" hidden="1" customHeight="1" x14ac:dyDescent="0.2">
      <c r="A135" s="102" t="str">
        <f>_xlfn.CONCAT(V$7,Z4)</f>
        <v>LED_Panel_Surface_Suspended&lt;3000</v>
      </c>
      <c r="B135" s="96">
        <v>4</v>
      </c>
      <c r="C135" s="101" t="s">
        <v>240</v>
      </c>
      <c r="D135" s="20">
        <v>0</v>
      </c>
      <c r="E135" s="20">
        <v>0</v>
      </c>
      <c r="F135" s="20">
        <v>1000</v>
      </c>
      <c r="G135" s="20">
        <v>1000</v>
      </c>
      <c r="H135" s="99">
        <v>0</v>
      </c>
      <c r="I135" s="99">
        <v>3000</v>
      </c>
      <c r="Q135" s="58"/>
      <c r="R135" s="58"/>
    </row>
    <row r="136" spans="1:42" ht="12.75" hidden="1" customHeight="1" x14ac:dyDescent="0.2">
      <c r="A136" s="102" t="str">
        <f>_xlfn.CONCAT(V$7,Z5)</f>
        <v>LED_Panel_Surface_Suspended&gt;=3000 to &lt;7500</v>
      </c>
      <c r="B136" s="96">
        <v>15</v>
      </c>
      <c r="C136" s="101" t="s">
        <v>240</v>
      </c>
      <c r="D136" s="20">
        <v>0</v>
      </c>
      <c r="E136" s="20">
        <v>0</v>
      </c>
      <c r="F136" s="20">
        <v>1000</v>
      </c>
      <c r="G136" s="20">
        <v>1000</v>
      </c>
      <c r="H136" s="99">
        <v>3000</v>
      </c>
      <c r="I136" s="99">
        <v>7500</v>
      </c>
      <c r="Q136" s="58"/>
      <c r="R136" s="58"/>
    </row>
    <row r="137" spans="1:42" ht="12.75" hidden="1" customHeight="1" x14ac:dyDescent="0.2">
      <c r="A137" s="102" t="str">
        <f>_xlfn.CONCAT(V$7,Z6)</f>
        <v>LED_Panel_Surface_Suspended&gt;=7500</v>
      </c>
      <c r="B137" s="96">
        <v>35</v>
      </c>
      <c r="C137" s="101" t="s">
        <v>240</v>
      </c>
      <c r="D137" s="20">
        <v>0</v>
      </c>
      <c r="E137" s="20">
        <v>0</v>
      </c>
      <c r="F137" s="20">
        <v>1000</v>
      </c>
      <c r="G137" s="20">
        <v>1000</v>
      </c>
      <c r="H137" s="99">
        <v>7500</v>
      </c>
      <c r="I137" s="99">
        <v>100000</v>
      </c>
      <c r="Q137" s="58"/>
      <c r="R137" s="58"/>
    </row>
    <row r="138" spans="1:42" ht="12.75" hidden="1" customHeight="1" x14ac:dyDescent="0.2">
      <c r="A138" s="101" t="s">
        <v>241</v>
      </c>
      <c r="B138" s="96">
        <v>5</v>
      </c>
      <c r="C138" s="101" t="s">
        <v>242</v>
      </c>
      <c r="D138" s="20">
        <v>0</v>
      </c>
      <c r="E138" s="20">
        <v>0</v>
      </c>
      <c r="F138" s="20">
        <v>1000</v>
      </c>
      <c r="G138" s="20">
        <v>1000</v>
      </c>
      <c r="M138" s="28"/>
      <c r="N138" s="58"/>
      <c r="O138" s="28"/>
      <c r="Q138" s="58"/>
      <c r="R138" s="58"/>
      <c r="V138" s="20"/>
    </row>
    <row r="139" spans="1:42" ht="12.75" hidden="1" customHeight="1" x14ac:dyDescent="0.2">
      <c r="A139" s="101" t="s">
        <v>243</v>
      </c>
      <c r="B139" s="96">
        <v>5</v>
      </c>
      <c r="C139" s="101" t="s">
        <v>242</v>
      </c>
      <c r="D139" s="20">
        <v>0</v>
      </c>
      <c r="E139" s="20">
        <v>0</v>
      </c>
      <c r="F139" s="20">
        <v>1000</v>
      </c>
      <c r="G139" s="20">
        <v>1000</v>
      </c>
      <c r="M139" s="28"/>
      <c r="N139" s="58"/>
      <c r="O139" s="28"/>
      <c r="Q139" s="58"/>
      <c r="R139" s="58"/>
      <c r="V139" s="20"/>
    </row>
    <row r="140" spans="1:42" ht="12.75" hidden="1" customHeight="1" x14ac:dyDescent="0.2">
      <c r="A140" s="101" t="s">
        <v>244</v>
      </c>
      <c r="B140" s="96">
        <v>5</v>
      </c>
      <c r="C140" s="101" t="s">
        <v>242</v>
      </c>
      <c r="D140" s="20">
        <v>0</v>
      </c>
      <c r="E140" s="20">
        <v>0</v>
      </c>
      <c r="F140" s="20">
        <v>1000</v>
      </c>
      <c r="G140" s="20">
        <v>1000</v>
      </c>
      <c r="M140" s="28"/>
      <c r="N140" s="58"/>
      <c r="O140" s="28"/>
      <c r="Q140" s="58"/>
      <c r="R140" s="58"/>
      <c r="V140" s="20"/>
    </row>
    <row r="141" spans="1:42" ht="14.25" hidden="1" customHeight="1" x14ac:dyDescent="0.2">
      <c r="A141" s="101" t="s">
        <v>245</v>
      </c>
      <c r="B141" s="96">
        <v>5</v>
      </c>
      <c r="C141" s="101" t="s">
        <v>242</v>
      </c>
      <c r="D141" s="20">
        <v>0</v>
      </c>
      <c r="E141" s="20">
        <v>0</v>
      </c>
      <c r="F141" s="20">
        <v>1000</v>
      </c>
      <c r="G141" s="20">
        <v>1000</v>
      </c>
      <c r="M141" s="28"/>
      <c r="N141" s="58"/>
      <c r="O141" s="28"/>
      <c r="Q141" s="58"/>
      <c r="R141" s="58"/>
      <c r="V141" s="20"/>
    </row>
    <row r="142" spans="1:42" ht="14.25" hidden="1" customHeight="1" x14ac:dyDescent="0.2">
      <c r="A142" s="101" t="s">
        <v>246</v>
      </c>
      <c r="B142" s="96">
        <v>5</v>
      </c>
      <c r="C142" s="101" t="s">
        <v>242</v>
      </c>
      <c r="D142" s="20">
        <v>0</v>
      </c>
      <c r="E142" s="20">
        <v>0</v>
      </c>
      <c r="F142" s="20">
        <v>1000</v>
      </c>
      <c r="G142" s="20">
        <v>1000</v>
      </c>
      <c r="M142" s="28"/>
      <c r="N142" s="58"/>
      <c r="O142" s="28"/>
      <c r="Q142" s="58"/>
      <c r="R142" s="58"/>
      <c r="V142" s="20"/>
    </row>
    <row r="143" spans="1:42" ht="12.75" hidden="1" customHeight="1" x14ac:dyDescent="0.2">
      <c r="A143" s="101" t="s">
        <v>247</v>
      </c>
      <c r="B143" s="96">
        <v>5</v>
      </c>
      <c r="C143" s="101" t="s">
        <v>242</v>
      </c>
      <c r="D143" s="20">
        <v>0</v>
      </c>
      <c r="E143" s="20">
        <v>0</v>
      </c>
      <c r="F143" s="20">
        <v>1000</v>
      </c>
      <c r="G143" s="20">
        <v>1000</v>
      </c>
      <c r="M143" s="28"/>
      <c r="N143" s="58"/>
      <c r="O143" s="28"/>
      <c r="Q143" s="58"/>
      <c r="R143" s="58"/>
      <c r="V143" s="20"/>
    </row>
    <row r="144" spans="1:42" ht="12.75" hidden="1" customHeight="1" x14ac:dyDescent="0.2">
      <c r="A144" s="101" t="s">
        <v>248</v>
      </c>
      <c r="B144" s="96">
        <v>5</v>
      </c>
      <c r="C144" s="101" t="s">
        <v>242</v>
      </c>
      <c r="D144" s="20">
        <v>0</v>
      </c>
      <c r="E144" s="20">
        <v>0</v>
      </c>
      <c r="F144" s="20">
        <v>1000</v>
      </c>
      <c r="G144" s="20">
        <v>1000</v>
      </c>
      <c r="M144" s="28"/>
      <c r="N144" s="58"/>
      <c r="O144" s="28"/>
      <c r="Q144" s="58"/>
      <c r="R144" s="58"/>
      <c r="S144" s="20"/>
      <c r="T144" s="20"/>
      <c r="U144" s="20"/>
      <c r="V144" s="20"/>
      <c r="AN144" s="22"/>
      <c r="AO144" s="22"/>
      <c r="AP144" s="22"/>
    </row>
    <row r="145" spans="1:42" ht="12.75" hidden="1" customHeight="1" x14ac:dyDescent="0.2">
      <c r="A145" s="101" t="s">
        <v>249</v>
      </c>
      <c r="B145" s="96">
        <v>5</v>
      </c>
      <c r="C145" s="101" t="s">
        <v>242</v>
      </c>
      <c r="D145" s="20">
        <v>0</v>
      </c>
      <c r="E145" s="20">
        <v>0</v>
      </c>
      <c r="F145" s="20">
        <v>1000</v>
      </c>
      <c r="G145" s="20">
        <v>1000</v>
      </c>
      <c r="M145" s="28"/>
      <c r="N145" s="58"/>
      <c r="O145" s="28"/>
      <c r="Q145" s="58"/>
      <c r="R145" s="58"/>
      <c r="S145" s="20"/>
      <c r="T145" s="20"/>
      <c r="U145" s="20"/>
      <c r="V145" s="20"/>
      <c r="AN145" s="22"/>
      <c r="AO145" s="22"/>
      <c r="AP145" s="22"/>
    </row>
    <row r="146" spans="1:42" ht="12.75" hidden="1" customHeight="1" x14ac:dyDescent="0.2">
      <c r="A146" s="101" t="s">
        <v>250</v>
      </c>
      <c r="B146" s="96">
        <v>5</v>
      </c>
      <c r="C146" s="101" t="s">
        <v>242</v>
      </c>
      <c r="D146" s="20">
        <v>0</v>
      </c>
      <c r="E146" s="20">
        <v>0</v>
      </c>
      <c r="F146" s="20">
        <v>1000</v>
      </c>
      <c r="G146" s="20">
        <v>1000</v>
      </c>
      <c r="M146" s="28"/>
      <c r="N146" s="58"/>
      <c r="O146" s="28"/>
      <c r="Q146" s="58"/>
      <c r="R146" s="58"/>
      <c r="S146" s="20"/>
      <c r="T146" s="20"/>
      <c r="U146" s="20"/>
      <c r="V146" s="20"/>
      <c r="AN146" s="22"/>
      <c r="AO146" s="22"/>
      <c r="AP146" s="22"/>
    </row>
    <row r="147" spans="1:42" ht="12.75" hidden="1" customHeight="1" x14ac:dyDescent="0.2">
      <c r="A147" s="101" t="s">
        <v>251</v>
      </c>
      <c r="B147" s="96">
        <v>5</v>
      </c>
      <c r="C147" s="101" t="s">
        <v>242</v>
      </c>
      <c r="D147" s="20">
        <v>0</v>
      </c>
      <c r="E147" s="20">
        <v>0</v>
      </c>
      <c r="F147" s="20">
        <v>1000</v>
      </c>
      <c r="G147" s="20">
        <v>1000</v>
      </c>
      <c r="M147" s="28"/>
      <c r="N147" s="58"/>
      <c r="O147" s="28"/>
      <c r="Q147" s="58"/>
      <c r="R147" s="58"/>
      <c r="S147" s="20"/>
      <c r="T147" s="20"/>
      <c r="U147" s="20"/>
      <c r="V147" s="20"/>
    </row>
    <row r="148" spans="1:42" ht="12.75" hidden="1" customHeight="1" x14ac:dyDescent="0.2">
      <c r="A148" s="101" t="s">
        <v>252</v>
      </c>
      <c r="B148" s="96">
        <v>5</v>
      </c>
      <c r="C148" s="101" t="s">
        <v>242</v>
      </c>
      <c r="D148" s="20">
        <v>0</v>
      </c>
      <c r="E148" s="20">
        <v>0</v>
      </c>
      <c r="F148" s="20">
        <v>1000</v>
      </c>
      <c r="G148" s="20">
        <v>1000</v>
      </c>
      <c r="M148" s="28"/>
      <c r="N148" s="58"/>
      <c r="O148" s="28"/>
      <c r="Q148" s="58"/>
      <c r="R148" s="58"/>
      <c r="S148" s="20"/>
      <c r="T148" s="20"/>
      <c r="U148" s="20"/>
      <c r="V148" s="20"/>
    </row>
    <row r="149" spans="1:42" ht="12.75" hidden="1" customHeight="1" x14ac:dyDescent="0.2">
      <c r="A149" s="101" t="s">
        <v>253</v>
      </c>
      <c r="B149" s="96">
        <v>5</v>
      </c>
      <c r="C149" s="101" t="s">
        <v>242</v>
      </c>
      <c r="D149" s="20">
        <v>0</v>
      </c>
      <c r="E149" s="20">
        <v>0</v>
      </c>
      <c r="F149" s="20">
        <v>1000</v>
      </c>
      <c r="G149" s="20">
        <v>1000</v>
      </c>
      <c r="M149" s="28"/>
      <c r="N149" s="58"/>
      <c r="O149" s="28"/>
      <c r="Q149" s="58"/>
      <c r="R149" s="58"/>
      <c r="S149" s="20"/>
      <c r="T149" s="20"/>
      <c r="U149" s="20"/>
      <c r="V149" s="20"/>
    </row>
    <row r="150" spans="1:42" ht="12.75" hidden="1" customHeight="1" x14ac:dyDescent="0.2">
      <c r="A150" s="101" t="s">
        <v>254</v>
      </c>
      <c r="B150" s="96">
        <v>5</v>
      </c>
      <c r="C150" s="101" t="s">
        <v>242</v>
      </c>
      <c r="D150" s="20">
        <v>0</v>
      </c>
      <c r="E150" s="20">
        <v>0</v>
      </c>
      <c r="F150" s="20">
        <v>1000</v>
      </c>
      <c r="G150" s="20">
        <v>1000</v>
      </c>
      <c r="M150" s="28"/>
      <c r="N150" s="58"/>
      <c r="O150" s="28"/>
      <c r="Q150" s="58"/>
      <c r="R150" s="58"/>
      <c r="S150" s="20"/>
      <c r="T150" s="20"/>
      <c r="U150" s="20"/>
      <c r="V150" s="20"/>
    </row>
    <row r="151" spans="1:42" ht="12.75" hidden="1" customHeight="1" x14ac:dyDescent="0.2">
      <c r="A151" s="101" t="s">
        <v>255</v>
      </c>
      <c r="B151" s="96">
        <v>5</v>
      </c>
      <c r="C151" s="101" t="s">
        <v>242</v>
      </c>
      <c r="D151" s="20">
        <v>0</v>
      </c>
      <c r="E151" s="20">
        <v>0</v>
      </c>
      <c r="F151" s="20">
        <v>1000</v>
      </c>
      <c r="G151" s="20">
        <v>1000</v>
      </c>
      <c r="M151" s="28"/>
      <c r="N151" s="58"/>
      <c r="O151" s="28"/>
      <c r="Q151" s="58"/>
      <c r="R151" s="58"/>
      <c r="S151" s="20"/>
      <c r="T151" s="20"/>
      <c r="U151" s="20"/>
      <c r="V151" s="20"/>
    </row>
    <row r="152" spans="1:42" ht="12.75" hidden="1" customHeight="1" x14ac:dyDescent="0.2">
      <c r="A152" s="101" t="s">
        <v>256</v>
      </c>
      <c r="B152" s="96">
        <v>5</v>
      </c>
      <c r="C152" s="101" t="s">
        <v>242</v>
      </c>
      <c r="D152" s="20">
        <v>0</v>
      </c>
      <c r="E152" s="20">
        <v>0</v>
      </c>
      <c r="F152" s="20">
        <v>1000</v>
      </c>
      <c r="G152" s="20">
        <v>1000</v>
      </c>
      <c r="M152" s="28"/>
      <c r="N152" s="58"/>
      <c r="O152" s="28"/>
      <c r="Q152" s="58"/>
      <c r="R152" s="58"/>
      <c r="S152" s="58"/>
      <c r="T152" s="58"/>
      <c r="U152" s="20"/>
      <c r="V152" s="20"/>
    </row>
    <row r="153" spans="1:42" ht="12.75" hidden="1" customHeight="1" x14ac:dyDescent="0.2">
      <c r="A153" s="101" t="s">
        <v>257</v>
      </c>
      <c r="B153" s="96">
        <v>5</v>
      </c>
      <c r="C153" s="101" t="s">
        <v>242</v>
      </c>
      <c r="D153" s="20">
        <v>0</v>
      </c>
      <c r="E153" s="20">
        <v>0</v>
      </c>
      <c r="F153" s="20">
        <v>1000</v>
      </c>
      <c r="G153" s="20">
        <v>1000</v>
      </c>
      <c r="M153" s="28"/>
      <c r="N153" s="58"/>
      <c r="O153" s="28"/>
      <c r="R153" s="20"/>
      <c r="S153" s="20"/>
      <c r="T153" s="20"/>
      <c r="U153" s="20"/>
      <c r="V153" s="20"/>
    </row>
    <row r="154" spans="1:42" ht="12.75" hidden="1" customHeight="1" x14ac:dyDescent="0.2">
      <c r="A154" s="101" t="str">
        <f>_xlfn.CONCAT(AA$3,AA4)</f>
        <v>Exterior_HID_FixturesMH/HPS to LED Fixture &lt;50W</v>
      </c>
      <c r="B154" s="96">
        <v>15</v>
      </c>
      <c r="C154" s="101" t="s">
        <v>240</v>
      </c>
      <c r="D154" s="99">
        <v>0</v>
      </c>
      <c r="E154" s="99">
        <v>0</v>
      </c>
      <c r="F154" s="99">
        <v>50</v>
      </c>
      <c r="G154" s="99">
        <v>1000</v>
      </c>
      <c r="I154" s="28"/>
      <c r="M154" s="28"/>
      <c r="N154" s="58"/>
      <c r="O154" s="28"/>
      <c r="R154" s="20"/>
      <c r="S154" s="20"/>
      <c r="T154" s="20"/>
      <c r="U154" s="20"/>
      <c r="V154" s="20"/>
    </row>
    <row r="155" spans="1:42" ht="12.75" hidden="1" customHeight="1" x14ac:dyDescent="0.2">
      <c r="A155" s="101" t="str">
        <f>_xlfn.CONCAT(AA$3,AA5)</f>
        <v>Exterior_HID_FixturesMH/HPS to LED Fixture &gt;=50W to &lt;150W</v>
      </c>
      <c r="B155" s="96">
        <v>30</v>
      </c>
      <c r="C155" s="101" t="s">
        <v>240</v>
      </c>
      <c r="D155" s="99">
        <v>50</v>
      </c>
      <c r="E155" s="99">
        <v>0</v>
      </c>
      <c r="F155" s="99">
        <v>150</v>
      </c>
      <c r="G155" s="99">
        <v>1000</v>
      </c>
      <c r="I155" s="28"/>
      <c r="M155" s="28"/>
      <c r="N155" s="28"/>
      <c r="O155" s="28"/>
      <c r="R155" s="20"/>
      <c r="S155" s="20"/>
      <c r="T155" s="20"/>
      <c r="U155" s="20"/>
      <c r="V155" s="20"/>
    </row>
    <row r="156" spans="1:42" ht="12.75" hidden="1" customHeight="1" x14ac:dyDescent="0.2">
      <c r="A156" s="101" t="str">
        <f>_xlfn.CONCAT(AA$3,AA6)</f>
        <v>Exterior_HID_FixturesMH/HPS to LED Fixture &gt;=150W to &lt;255W</v>
      </c>
      <c r="B156" s="96">
        <v>110</v>
      </c>
      <c r="C156" s="101" t="s">
        <v>240</v>
      </c>
      <c r="D156" s="99">
        <v>150</v>
      </c>
      <c r="E156" s="99">
        <v>0</v>
      </c>
      <c r="F156" s="99">
        <v>255</v>
      </c>
      <c r="G156" s="99">
        <v>1000</v>
      </c>
      <c r="I156" s="28"/>
      <c r="M156" s="28"/>
      <c r="N156" s="28"/>
      <c r="O156" s="28"/>
      <c r="R156" s="20"/>
      <c r="S156" s="20"/>
      <c r="T156" s="20"/>
      <c r="U156" s="20"/>
      <c r="V156" s="20"/>
    </row>
    <row r="157" spans="1:42" ht="12.75" hidden="1" customHeight="1" x14ac:dyDescent="0.2">
      <c r="A157" s="101" t="str">
        <f>_xlfn.CONCAT(AA$3,AA7)</f>
        <v>Exterior_HID_FixturesMH/HPS to LED Fixture  &gt;=255W</v>
      </c>
      <c r="B157" s="96">
        <v>215</v>
      </c>
      <c r="C157" s="101" t="s">
        <v>240</v>
      </c>
      <c r="D157" s="99">
        <v>255</v>
      </c>
      <c r="E157" s="99">
        <v>0</v>
      </c>
      <c r="F157" s="99">
        <v>1000</v>
      </c>
      <c r="G157" s="99">
        <v>1000</v>
      </c>
      <c r="I157" s="28"/>
      <c r="L157" s="46"/>
      <c r="M157" s="28"/>
      <c r="N157" s="28"/>
      <c r="O157" s="28"/>
      <c r="R157" s="20"/>
      <c r="S157" s="20"/>
      <c r="T157" s="20"/>
      <c r="U157" s="20"/>
      <c r="V157" s="20"/>
    </row>
    <row r="158" spans="1:42" ht="12.75" hidden="1" customHeight="1" x14ac:dyDescent="0.2">
      <c r="A158" s="101" t="str">
        <f>_xlfn.CONCAT(AB$3,AB4)</f>
        <v>Interior_HID_FixturesMH/HPS to LED Fixture &lt;50W</v>
      </c>
      <c r="B158" s="96">
        <v>15</v>
      </c>
      <c r="C158" s="101" t="s">
        <v>240</v>
      </c>
      <c r="D158" s="99">
        <v>0</v>
      </c>
      <c r="E158" s="99">
        <v>0</v>
      </c>
      <c r="F158" s="99">
        <v>50</v>
      </c>
      <c r="G158" s="99">
        <v>1000</v>
      </c>
      <c r="I158" s="28"/>
      <c r="M158" s="28"/>
      <c r="N158" s="28"/>
      <c r="O158" s="28"/>
      <c r="R158" s="20"/>
      <c r="S158" s="20"/>
      <c r="T158" s="20"/>
      <c r="U158" s="20"/>
      <c r="V158" s="20"/>
    </row>
    <row r="159" spans="1:42" ht="12.75" hidden="1" customHeight="1" x14ac:dyDescent="0.2">
      <c r="A159" s="101" t="str">
        <f>_xlfn.CONCAT(AB$3,AB5)</f>
        <v>Interior_HID_FixturesMH/HPS to LED Fixture &gt;=150W to &lt;255W</v>
      </c>
      <c r="B159" s="96">
        <v>110</v>
      </c>
      <c r="C159" s="101" t="s">
        <v>240</v>
      </c>
      <c r="D159" s="99">
        <v>150</v>
      </c>
      <c r="E159" s="99">
        <v>0</v>
      </c>
      <c r="F159" s="99">
        <v>255</v>
      </c>
      <c r="G159" s="99">
        <v>1000</v>
      </c>
      <c r="I159" s="28"/>
      <c r="M159" s="28"/>
      <c r="N159" s="28"/>
      <c r="O159" s="28"/>
      <c r="R159" s="20"/>
      <c r="S159" s="20"/>
      <c r="T159" s="20"/>
      <c r="U159" s="20"/>
      <c r="V159" s="20"/>
    </row>
    <row r="160" spans="1:42" ht="12.75" hidden="1" customHeight="1" x14ac:dyDescent="0.2">
      <c r="A160" s="101" t="str">
        <f>_xlfn.CONCAT(AB$3,AB6)</f>
        <v>Interior_HID_FixturesMH/HPS to LED Fixture  &gt;=255W</v>
      </c>
      <c r="B160" s="96">
        <v>215</v>
      </c>
      <c r="C160" s="101" t="s">
        <v>240</v>
      </c>
      <c r="D160" s="99">
        <v>255</v>
      </c>
      <c r="E160" s="99">
        <v>0</v>
      </c>
      <c r="F160" s="99">
        <v>1000</v>
      </c>
      <c r="G160" s="99">
        <v>1000</v>
      </c>
      <c r="I160" s="28"/>
      <c r="L160" s="46"/>
      <c r="M160" s="28"/>
      <c r="N160" s="28"/>
      <c r="O160" s="28"/>
      <c r="R160" s="20"/>
      <c r="S160" s="20"/>
      <c r="T160" s="20"/>
      <c r="U160" s="20"/>
      <c r="V160" s="20"/>
    </row>
    <row r="161" spans="1:42" ht="12.75" hidden="1" customHeight="1" x14ac:dyDescent="0.2">
      <c r="A161" s="101" t="str">
        <f>_xlfn.CONCAT(AC$3,AC4)</f>
        <v>Exterior_HID_LampsMH/HPS to LED Lamp &lt;35W</v>
      </c>
      <c r="B161" s="96">
        <v>7.5</v>
      </c>
      <c r="C161" s="101" t="s">
        <v>242</v>
      </c>
      <c r="D161" s="99">
        <v>0</v>
      </c>
      <c r="E161" s="99">
        <v>0</v>
      </c>
      <c r="F161" s="99">
        <v>35</v>
      </c>
      <c r="G161" s="99">
        <v>1000</v>
      </c>
      <c r="I161" s="28"/>
      <c r="M161" s="28"/>
      <c r="N161" s="28"/>
      <c r="O161" s="28"/>
      <c r="R161" s="20"/>
      <c r="S161" s="20"/>
      <c r="T161" s="20"/>
      <c r="U161" s="20"/>
      <c r="V161" s="20"/>
    </row>
    <row r="162" spans="1:42" ht="12.75" hidden="1" customHeight="1" x14ac:dyDescent="0.2">
      <c r="A162" s="101" t="str">
        <f>_xlfn.CONCAT(AC$3,AC5)</f>
        <v>Exterior_HID_LampsMH/HPS to LED Lamp &gt;=35W to &lt;100W</v>
      </c>
      <c r="B162" s="96">
        <v>60</v>
      </c>
      <c r="C162" s="101" t="s">
        <v>242</v>
      </c>
      <c r="D162" s="99">
        <v>35</v>
      </c>
      <c r="E162" s="99">
        <v>0</v>
      </c>
      <c r="F162" s="99">
        <v>100</v>
      </c>
      <c r="G162" s="99">
        <v>1000</v>
      </c>
      <c r="I162" s="28"/>
      <c r="M162" s="28"/>
      <c r="N162" s="28"/>
      <c r="O162" s="28"/>
      <c r="R162" s="20"/>
      <c r="S162" s="20"/>
      <c r="T162" s="20"/>
      <c r="U162" s="20"/>
      <c r="V162" s="20"/>
    </row>
    <row r="163" spans="1:42" ht="12.75" hidden="1" customHeight="1" x14ac:dyDescent="0.2">
      <c r="A163" s="101" t="str">
        <f>_xlfn.CONCAT(AC$3,AC6)</f>
        <v>Exterior_HID_LampsMH/HPS to LED Lamp &gt;=100W</v>
      </c>
      <c r="B163" s="96">
        <v>100</v>
      </c>
      <c r="C163" s="101" t="s">
        <v>242</v>
      </c>
      <c r="D163" s="99">
        <v>100</v>
      </c>
      <c r="E163" s="99">
        <v>0</v>
      </c>
      <c r="F163" s="99">
        <v>1000</v>
      </c>
      <c r="G163" s="99">
        <v>1000</v>
      </c>
      <c r="I163" s="28"/>
      <c r="J163" s="46"/>
      <c r="K163" s="46"/>
      <c r="L163" s="46"/>
      <c r="M163" s="28"/>
      <c r="N163" s="28"/>
      <c r="O163" s="28"/>
      <c r="R163" s="20"/>
      <c r="S163" s="20"/>
      <c r="T163" s="20"/>
      <c r="U163" s="20"/>
      <c r="V163" s="20"/>
    </row>
    <row r="164" spans="1:42" ht="12.75" hidden="1" customHeight="1" x14ac:dyDescent="0.2">
      <c r="A164" s="101" t="str">
        <f>_xlfn.CONCAT(AD$3,AD4)</f>
        <v>Interior_HID_LampsMH/HPS to LED Lamp &lt;35W</v>
      </c>
      <c r="B164" s="96">
        <v>7.5</v>
      </c>
      <c r="C164" s="101" t="s">
        <v>242</v>
      </c>
      <c r="D164" s="99">
        <v>0</v>
      </c>
      <c r="E164" s="99">
        <v>0</v>
      </c>
      <c r="F164" s="99">
        <v>35</v>
      </c>
      <c r="G164" s="99">
        <v>1000</v>
      </c>
      <c r="I164" s="28"/>
      <c r="M164" s="28"/>
      <c r="N164" s="28"/>
      <c r="O164" s="28"/>
      <c r="R164" s="20"/>
      <c r="S164" s="20"/>
      <c r="T164" s="20"/>
      <c r="U164" s="20"/>
      <c r="V164" s="20"/>
    </row>
    <row r="165" spans="1:42" ht="12.75" hidden="1" customHeight="1" x14ac:dyDescent="0.2">
      <c r="A165" s="101" t="str">
        <f>_xlfn.CONCAT(AD$3,AD5)</f>
        <v>Interior_HID_LampsMH/HPS to LED Lamp &gt;=35W to &lt;100W</v>
      </c>
      <c r="B165" s="96">
        <v>60</v>
      </c>
      <c r="C165" s="101" t="s">
        <v>242</v>
      </c>
      <c r="D165" s="99">
        <v>35</v>
      </c>
      <c r="E165" s="99">
        <v>0</v>
      </c>
      <c r="F165" s="99">
        <v>100</v>
      </c>
      <c r="G165" s="99">
        <v>1000</v>
      </c>
      <c r="I165" s="28"/>
      <c r="L165" s="46"/>
      <c r="M165" s="28"/>
      <c r="N165" s="28"/>
      <c r="O165" s="28"/>
      <c r="R165" s="20"/>
      <c r="S165" s="20"/>
      <c r="T165" s="20"/>
      <c r="U165" s="20"/>
      <c r="V165" s="20"/>
    </row>
    <row r="166" spans="1:42" ht="12.75" hidden="1" customHeight="1" x14ac:dyDescent="0.2">
      <c r="A166" s="101" t="str">
        <f>_xlfn.CONCAT(AD$3,AD6)</f>
        <v>Interior_HID_LampsMH/HPS to LED Lamp &gt;=100W</v>
      </c>
      <c r="B166" s="96">
        <v>100</v>
      </c>
      <c r="C166" s="101" t="s">
        <v>242</v>
      </c>
      <c r="D166" s="99">
        <v>100</v>
      </c>
      <c r="E166" s="99">
        <v>0</v>
      </c>
      <c r="F166" s="99">
        <v>1000</v>
      </c>
      <c r="G166" s="99">
        <v>1000</v>
      </c>
      <c r="I166" s="28"/>
      <c r="M166" s="28"/>
      <c r="N166" s="28"/>
      <c r="O166" s="28"/>
      <c r="R166" s="20"/>
      <c r="S166" s="20"/>
      <c r="T166" s="20"/>
      <c r="U166" s="20"/>
      <c r="V166" s="20"/>
    </row>
    <row r="167" spans="1:42" ht="12.75" hidden="1" customHeight="1" x14ac:dyDescent="0.2">
      <c r="A167" s="101" t="str">
        <f t="shared" ref="A167:A175" si="27">_xlfn.CONCAT(R$4,AE4)</f>
        <v>Exterior_LED_ReflectorBR20</v>
      </c>
      <c r="B167" s="96">
        <v>2.5</v>
      </c>
      <c r="C167" s="101" t="s">
        <v>242</v>
      </c>
      <c r="D167" s="20">
        <v>0</v>
      </c>
      <c r="E167" s="20">
        <v>0</v>
      </c>
      <c r="F167" s="20">
        <v>1000</v>
      </c>
      <c r="G167" s="20">
        <v>1000</v>
      </c>
      <c r="I167" s="28"/>
      <c r="L167" s="46"/>
      <c r="M167" s="28"/>
      <c r="N167" s="28"/>
      <c r="O167" s="28"/>
      <c r="R167" s="20"/>
      <c r="S167" s="20"/>
      <c r="T167" s="20"/>
      <c r="U167" s="20"/>
      <c r="V167" s="20"/>
    </row>
    <row r="168" spans="1:42" ht="12.75" hidden="1" customHeight="1" x14ac:dyDescent="0.2">
      <c r="A168" s="101" t="str">
        <f t="shared" si="27"/>
        <v>Exterior_LED_ReflectorBR30</v>
      </c>
      <c r="B168" s="96">
        <v>5.25</v>
      </c>
      <c r="C168" s="101" t="s">
        <v>242</v>
      </c>
      <c r="D168" s="20">
        <v>0</v>
      </c>
      <c r="E168" s="20">
        <v>0</v>
      </c>
      <c r="F168" s="20">
        <v>1000</v>
      </c>
      <c r="G168" s="20">
        <v>1000</v>
      </c>
      <c r="I168" s="28"/>
      <c r="M168" s="28"/>
      <c r="N168" s="28"/>
      <c r="O168" s="28"/>
      <c r="R168" s="20"/>
      <c r="S168" s="20"/>
      <c r="T168" s="20"/>
      <c r="U168" s="20"/>
      <c r="V168" s="20"/>
    </row>
    <row r="169" spans="1:42" ht="12.75" hidden="1" customHeight="1" x14ac:dyDescent="0.2">
      <c r="A169" s="101" t="str">
        <f t="shared" si="27"/>
        <v>Exterior_LED_ReflectorBR40</v>
      </c>
      <c r="B169" s="96">
        <v>5.25</v>
      </c>
      <c r="C169" s="101" t="s">
        <v>242</v>
      </c>
      <c r="D169" s="20">
        <v>0</v>
      </c>
      <c r="E169" s="20">
        <v>0</v>
      </c>
      <c r="F169" s="20">
        <v>1000</v>
      </c>
      <c r="G169" s="20">
        <v>1000</v>
      </c>
      <c r="I169" s="28"/>
      <c r="M169" s="28"/>
      <c r="N169" s="28"/>
      <c r="O169" s="28"/>
      <c r="R169" s="20"/>
      <c r="S169" s="20"/>
      <c r="T169" s="20"/>
      <c r="U169" s="20"/>
      <c r="V169" s="20"/>
    </row>
    <row r="170" spans="1:42" ht="12.75" hidden="1" customHeight="1" x14ac:dyDescent="0.2">
      <c r="A170" s="101" t="str">
        <f t="shared" si="27"/>
        <v>Exterior_LED_ReflectorR20</v>
      </c>
      <c r="B170" s="96">
        <v>2.5</v>
      </c>
      <c r="C170" s="101" t="s">
        <v>242</v>
      </c>
      <c r="D170" s="20">
        <v>0</v>
      </c>
      <c r="E170" s="20">
        <v>0</v>
      </c>
      <c r="F170" s="20">
        <v>1000</v>
      </c>
      <c r="G170" s="20">
        <v>1000</v>
      </c>
      <c r="M170" s="28"/>
      <c r="N170" s="28"/>
      <c r="O170" s="28"/>
      <c r="R170" s="20"/>
      <c r="S170" s="20"/>
      <c r="T170" s="20"/>
      <c r="U170" s="20"/>
      <c r="V170" s="20"/>
    </row>
    <row r="171" spans="1:42" ht="12.75" hidden="1" customHeight="1" x14ac:dyDescent="0.2">
      <c r="A171" s="101" t="str">
        <f t="shared" si="27"/>
        <v>Exterior_LED_ReflectorR30</v>
      </c>
      <c r="B171" s="96">
        <v>5.25</v>
      </c>
      <c r="C171" s="101" t="s">
        <v>242</v>
      </c>
      <c r="D171" s="20">
        <v>0</v>
      </c>
      <c r="E171" s="20">
        <v>0</v>
      </c>
      <c r="F171" s="20">
        <v>1000</v>
      </c>
      <c r="G171" s="20">
        <v>1000</v>
      </c>
      <c r="L171" s="46"/>
      <c r="M171" s="28"/>
      <c r="N171" s="28"/>
      <c r="O171" s="28"/>
      <c r="R171" s="20"/>
      <c r="S171" s="20"/>
      <c r="T171" s="20"/>
      <c r="U171" s="20"/>
      <c r="V171" s="20"/>
    </row>
    <row r="172" spans="1:42" ht="12.75" hidden="1" customHeight="1" x14ac:dyDescent="0.2">
      <c r="A172" s="101" t="str">
        <f t="shared" si="27"/>
        <v>Exterior_LED_ReflectorR40</v>
      </c>
      <c r="B172" s="96">
        <v>5.25</v>
      </c>
      <c r="C172" s="101" t="s">
        <v>242</v>
      </c>
      <c r="D172" s="20">
        <v>0</v>
      </c>
      <c r="E172" s="20">
        <v>0</v>
      </c>
      <c r="F172" s="20">
        <v>1000</v>
      </c>
      <c r="G172" s="20">
        <v>1000</v>
      </c>
      <c r="M172" s="28"/>
      <c r="N172" s="28"/>
      <c r="O172" s="28"/>
      <c r="S172" s="20"/>
      <c r="T172" s="20"/>
      <c r="U172" s="20"/>
      <c r="V172" s="20"/>
    </row>
    <row r="173" spans="1:42" ht="12.75" hidden="1" customHeight="1" x14ac:dyDescent="0.2">
      <c r="A173" s="101" t="str">
        <f t="shared" si="27"/>
        <v>Exterior_LED_ReflectorPAR20</v>
      </c>
      <c r="B173" s="96">
        <v>6</v>
      </c>
      <c r="C173" s="101" t="s">
        <v>242</v>
      </c>
      <c r="D173" s="20">
        <v>0</v>
      </c>
      <c r="E173" s="20">
        <v>0</v>
      </c>
      <c r="F173" s="20">
        <v>1000</v>
      </c>
      <c r="G173" s="20">
        <v>1000</v>
      </c>
      <c r="M173" s="28"/>
      <c r="N173" s="28"/>
      <c r="O173" s="28"/>
      <c r="S173" s="20"/>
      <c r="T173" s="20"/>
      <c r="U173" s="20"/>
      <c r="V173" s="20"/>
      <c r="AD173" s="19"/>
    </row>
    <row r="174" spans="1:42" ht="12.75" hidden="1" customHeight="1" x14ac:dyDescent="0.2">
      <c r="A174" s="101" t="str">
        <f t="shared" si="27"/>
        <v>Exterior_LED_ReflectorPAR30</v>
      </c>
      <c r="B174" s="96">
        <v>8.5</v>
      </c>
      <c r="C174" s="101" t="s">
        <v>242</v>
      </c>
      <c r="D174" s="20">
        <v>0</v>
      </c>
      <c r="E174" s="20">
        <v>0</v>
      </c>
      <c r="F174" s="20">
        <v>1000</v>
      </c>
      <c r="G174" s="20">
        <v>1000</v>
      </c>
      <c r="I174" s="28"/>
      <c r="L174" s="46"/>
      <c r="M174" s="28"/>
      <c r="N174" s="28"/>
      <c r="O174" s="28"/>
      <c r="Q174" s="58"/>
      <c r="S174" s="20"/>
      <c r="T174" s="20"/>
      <c r="U174" s="20"/>
      <c r="V174" s="20"/>
      <c r="X174" s="19"/>
      <c r="Y174" s="19"/>
      <c r="Z174" s="19"/>
      <c r="AA174" s="19"/>
    </row>
    <row r="175" spans="1:42" ht="12.75" hidden="1" customHeight="1" x14ac:dyDescent="0.2">
      <c r="A175" s="101" t="str">
        <f t="shared" si="27"/>
        <v>Exterior_LED_ReflectorPAR38</v>
      </c>
      <c r="B175" s="96">
        <v>8.5</v>
      </c>
      <c r="C175" s="101" t="s">
        <v>242</v>
      </c>
      <c r="D175" s="20">
        <v>0</v>
      </c>
      <c r="E175" s="20">
        <v>0</v>
      </c>
      <c r="F175" s="20">
        <v>1000</v>
      </c>
      <c r="G175" s="20">
        <v>1000</v>
      </c>
      <c r="I175" s="28"/>
      <c r="M175" s="28"/>
      <c r="N175" s="28"/>
      <c r="O175" s="28"/>
      <c r="Q175" s="58"/>
      <c r="R175" s="58"/>
      <c r="S175" s="20"/>
      <c r="W175" s="19"/>
      <c r="AA175" s="19"/>
      <c r="AF175" s="19"/>
      <c r="AH175" s="19"/>
      <c r="AI175" s="19"/>
      <c r="AP175" s="19"/>
    </row>
    <row r="176" spans="1:42" ht="12.75" hidden="1" customHeight="1" x14ac:dyDescent="0.2">
      <c r="A176" s="101" t="str">
        <f t="shared" ref="A176:A184" si="28">_xlfn.CONCAT(R$5,AF4)</f>
        <v>Interior_LED_ReflectorBR20</v>
      </c>
      <c r="B176" s="96">
        <v>2.5</v>
      </c>
      <c r="C176" s="101" t="s">
        <v>242</v>
      </c>
      <c r="D176" s="20">
        <v>0</v>
      </c>
      <c r="E176" s="20">
        <v>0</v>
      </c>
      <c r="F176" s="20">
        <v>1000</v>
      </c>
      <c r="G176" s="20">
        <v>1000</v>
      </c>
      <c r="I176" s="28"/>
      <c r="L176" s="46"/>
      <c r="M176" s="28"/>
      <c r="N176" s="28"/>
      <c r="O176" s="28"/>
      <c r="Q176" s="58"/>
      <c r="R176" s="58"/>
      <c r="S176" s="20"/>
      <c r="AG176" s="26"/>
      <c r="AJ176" s="26"/>
      <c r="AK176" s="26"/>
      <c r="AL176" s="26"/>
      <c r="AM176" s="26"/>
      <c r="AN176" s="27"/>
    </row>
    <row r="177" spans="1:40" s="46" customFormat="1" ht="12.75" hidden="1" customHeight="1" x14ac:dyDescent="0.2">
      <c r="A177" s="101" t="str">
        <f t="shared" si="28"/>
        <v>Interior_LED_ReflectorBR30</v>
      </c>
      <c r="B177" s="96">
        <v>5.25</v>
      </c>
      <c r="C177" s="101" t="s">
        <v>242</v>
      </c>
      <c r="D177" s="20">
        <v>0</v>
      </c>
      <c r="E177" s="20">
        <v>0</v>
      </c>
      <c r="F177" s="20">
        <v>1000</v>
      </c>
      <c r="G177" s="20">
        <v>1000</v>
      </c>
      <c r="H177" s="20"/>
      <c r="I177" s="28"/>
      <c r="J177" s="20"/>
      <c r="K177" s="20"/>
      <c r="L177" s="20"/>
      <c r="M177" s="28"/>
      <c r="N177" s="28"/>
      <c r="O177" s="28"/>
      <c r="P177" s="20"/>
      <c r="Q177" s="58"/>
      <c r="R177" s="58"/>
      <c r="S177" s="20"/>
      <c r="T177" s="45"/>
      <c r="U177" s="45"/>
      <c r="V177" s="45"/>
      <c r="AG177" s="56"/>
      <c r="AJ177" s="56"/>
      <c r="AK177" s="56"/>
      <c r="AL177" s="56"/>
      <c r="AM177" s="56"/>
      <c r="AN177" s="57"/>
    </row>
    <row r="178" spans="1:40" ht="12.75" hidden="1" customHeight="1" x14ac:dyDescent="0.2">
      <c r="A178" s="101" t="str">
        <f t="shared" si="28"/>
        <v>Interior_LED_ReflectorBR40</v>
      </c>
      <c r="B178" s="96">
        <v>5.25</v>
      </c>
      <c r="C178" s="101" t="s">
        <v>242</v>
      </c>
      <c r="D178" s="20">
        <v>0</v>
      </c>
      <c r="E178" s="20">
        <v>0</v>
      </c>
      <c r="F178" s="20">
        <v>1000</v>
      </c>
      <c r="G178" s="20">
        <v>1000</v>
      </c>
      <c r="I178" s="28"/>
      <c r="M178" s="28"/>
      <c r="N178" s="28"/>
      <c r="O178" s="28"/>
      <c r="Q178" s="58"/>
      <c r="R178" s="58"/>
      <c r="S178" s="20"/>
      <c r="AG178" s="26"/>
      <c r="AJ178" s="26"/>
      <c r="AK178" s="26"/>
      <c r="AL178" s="26"/>
      <c r="AM178" s="26"/>
      <c r="AN178" s="27"/>
    </row>
    <row r="179" spans="1:40" ht="12.75" hidden="1" customHeight="1" x14ac:dyDescent="0.2">
      <c r="A179" s="101" t="str">
        <f t="shared" si="28"/>
        <v>Interior_LED_ReflectorR20</v>
      </c>
      <c r="B179" s="96">
        <v>2.5</v>
      </c>
      <c r="C179" s="101" t="s">
        <v>242</v>
      </c>
      <c r="D179" s="20">
        <v>0</v>
      </c>
      <c r="E179" s="20">
        <v>0</v>
      </c>
      <c r="F179" s="20">
        <v>1000</v>
      </c>
      <c r="G179" s="20">
        <v>1000</v>
      </c>
      <c r="I179" s="28"/>
      <c r="M179" s="28"/>
      <c r="N179" s="28"/>
      <c r="O179" s="28"/>
      <c r="Q179" s="58"/>
      <c r="R179" s="58"/>
      <c r="AG179" s="26"/>
      <c r="AJ179" s="26"/>
      <c r="AK179" s="26"/>
      <c r="AL179" s="26"/>
      <c r="AM179" s="26"/>
      <c r="AN179" s="27"/>
    </row>
    <row r="180" spans="1:40" ht="12.75" hidden="1" customHeight="1" x14ac:dyDescent="0.2">
      <c r="A180" s="101" t="str">
        <f t="shared" si="28"/>
        <v>Interior_LED_ReflectorR30</v>
      </c>
      <c r="B180" s="96">
        <v>5.25</v>
      </c>
      <c r="C180" s="101" t="s">
        <v>242</v>
      </c>
      <c r="D180" s="20">
        <v>0</v>
      </c>
      <c r="E180" s="20">
        <v>0</v>
      </c>
      <c r="F180" s="20">
        <v>1000</v>
      </c>
      <c r="G180" s="20">
        <v>1000</v>
      </c>
      <c r="I180" s="28"/>
      <c r="M180" s="28"/>
      <c r="N180" s="28"/>
      <c r="O180" s="28"/>
      <c r="Q180" s="58"/>
      <c r="R180" s="58"/>
      <c r="AG180" s="26"/>
      <c r="AJ180" s="26"/>
      <c r="AK180" s="26"/>
      <c r="AL180" s="26"/>
      <c r="AM180" s="26"/>
      <c r="AN180" s="27"/>
    </row>
    <row r="181" spans="1:40" ht="12.75" hidden="1" customHeight="1" x14ac:dyDescent="0.2">
      <c r="A181" s="101" t="str">
        <f t="shared" si="28"/>
        <v>Interior_LED_ReflectorR40</v>
      </c>
      <c r="B181" s="96">
        <v>5.25</v>
      </c>
      <c r="C181" s="101" t="s">
        <v>242</v>
      </c>
      <c r="D181" s="20">
        <v>0</v>
      </c>
      <c r="E181" s="20">
        <v>0</v>
      </c>
      <c r="F181" s="20">
        <v>1000</v>
      </c>
      <c r="G181" s="20">
        <v>1000</v>
      </c>
      <c r="I181" s="28"/>
      <c r="M181" s="28"/>
      <c r="N181" s="28"/>
      <c r="O181" s="28"/>
      <c r="Q181" s="58"/>
      <c r="R181" s="58"/>
      <c r="AG181" s="26"/>
      <c r="AJ181" s="26"/>
      <c r="AK181" s="26"/>
      <c r="AL181" s="26"/>
      <c r="AM181" s="26"/>
      <c r="AN181" s="27"/>
    </row>
    <row r="182" spans="1:40" ht="12.75" hidden="1" customHeight="1" x14ac:dyDescent="0.2">
      <c r="A182" s="101" t="str">
        <f t="shared" si="28"/>
        <v>Interior_LED_ReflectorPAR20</v>
      </c>
      <c r="B182" s="96">
        <v>6</v>
      </c>
      <c r="C182" s="101" t="s">
        <v>242</v>
      </c>
      <c r="D182" s="20">
        <v>0</v>
      </c>
      <c r="E182" s="20">
        <v>0</v>
      </c>
      <c r="F182" s="20">
        <v>1000</v>
      </c>
      <c r="G182" s="20">
        <v>1000</v>
      </c>
      <c r="I182" s="28"/>
      <c r="M182" s="28"/>
      <c r="N182" s="28"/>
      <c r="O182" s="28"/>
      <c r="Q182" s="58"/>
      <c r="R182" s="58"/>
      <c r="AG182" s="26"/>
      <c r="AJ182" s="28"/>
    </row>
    <row r="183" spans="1:40" ht="12.75" hidden="1" customHeight="1" x14ac:dyDescent="0.2">
      <c r="A183" s="101" t="str">
        <f t="shared" si="28"/>
        <v>Interior_LED_ReflectorPAR30</v>
      </c>
      <c r="B183" s="96">
        <v>8.5</v>
      </c>
      <c r="C183" s="101" t="s">
        <v>242</v>
      </c>
      <c r="D183" s="20">
        <v>0</v>
      </c>
      <c r="E183" s="20">
        <v>0</v>
      </c>
      <c r="F183" s="20">
        <v>1000</v>
      </c>
      <c r="G183" s="20">
        <v>1000</v>
      </c>
      <c r="I183" s="28"/>
      <c r="M183" s="28"/>
      <c r="N183" s="28"/>
      <c r="O183" s="28"/>
      <c r="Q183" s="58"/>
      <c r="R183" s="58"/>
      <c r="Y183" s="19"/>
      <c r="Z183" s="19"/>
      <c r="AG183" s="26"/>
      <c r="AJ183" s="29"/>
    </row>
    <row r="184" spans="1:40" ht="12.75" hidden="1" customHeight="1" x14ac:dyDescent="0.2">
      <c r="A184" s="101" t="str">
        <f t="shared" si="28"/>
        <v>Interior_LED_ReflectorPAR38</v>
      </c>
      <c r="B184" s="96">
        <v>8.5</v>
      </c>
      <c r="C184" s="101" t="s">
        <v>242</v>
      </c>
      <c r="D184" s="20">
        <v>0</v>
      </c>
      <c r="E184" s="20">
        <v>0</v>
      </c>
      <c r="F184" s="20">
        <v>1000</v>
      </c>
      <c r="G184" s="20">
        <v>1000</v>
      </c>
      <c r="I184" s="28"/>
      <c r="M184" s="28"/>
      <c r="N184" s="28"/>
      <c r="O184" s="28"/>
      <c r="Q184" s="58"/>
      <c r="R184" s="58"/>
      <c r="U184" s="35"/>
      <c r="V184" s="35"/>
      <c r="W184" s="19"/>
      <c r="Y184" s="19"/>
      <c r="Z184" s="19"/>
      <c r="AG184" s="26"/>
      <c r="AJ184" s="26"/>
    </row>
    <row r="185" spans="1:40" ht="12.75" hidden="1" customHeight="1" x14ac:dyDescent="0.2">
      <c r="A185" s="101" t="str">
        <f>_xlfn.CONCAT(R$6,AG4)</f>
        <v>Interior_LED_StandardIncandescent to Standard LED &lt;4.5W</v>
      </c>
      <c r="B185" s="96">
        <v>2.5</v>
      </c>
      <c r="C185" s="101" t="s">
        <v>242</v>
      </c>
      <c r="D185" s="99">
        <v>0</v>
      </c>
      <c r="E185" s="99">
        <v>0</v>
      </c>
      <c r="F185" s="99">
        <v>4.5</v>
      </c>
      <c r="G185" s="99">
        <v>1000</v>
      </c>
      <c r="I185" s="28"/>
      <c r="M185" s="28"/>
      <c r="N185" s="28"/>
      <c r="O185" s="28"/>
      <c r="Q185" s="58"/>
      <c r="R185" s="58"/>
      <c r="U185" s="35"/>
      <c r="V185" s="35"/>
      <c r="W185" s="19"/>
      <c r="Y185" s="19"/>
      <c r="Z185" s="19"/>
      <c r="AG185" s="26"/>
    </row>
    <row r="186" spans="1:40" ht="12.75" hidden="1" customHeight="1" x14ac:dyDescent="0.2">
      <c r="A186" s="101" t="str">
        <f>_xlfn.CONCAT(R$6,AG5)</f>
        <v>Interior_LED_StandardIncandescent to Standard LED &lt;7.6W</v>
      </c>
      <c r="B186" s="96">
        <v>2.5</v>
      </c>
      <c r="C186" s="101" t="s">
        <v>242</v>
      </c>
      <c r="D186" s="99">
        <v>4.5</v>
      </c>
      <c r="E186" s="99">
        <v>0</v>
      </c>
      <c r="F186" s="99">
        <v>7.6</v>
      </c>
      <c r="G186" s="99">
        <v>1000</v>
      </c>
      <c r="I186" s="28"/>
      <c r="M186" s="28"/>
      <c r="N186" s="28"/>
      <c r="O186" s="28"/>
      <c r="Q186" s="58"/>
      <c r="R186" s="58"/>
      <c r="U186" s="35"/>
      <c r="V186" s="35"/>
      <c r="W186" s="19"/>
      <c r="Y186" s="19"/>
      <c r="Z186" s="19"/>
      <c r="AG186" s="26"/>
    </row>
    <row r="187" spans="1:40" ht="12.75" hidden="1" customHeight="1" x14ac:dyDescent="0.2">
      <c r="A187" s="101" t="str">
        <f>_xlfn.CONCAT(R$6,AG6)</f>
        <v>Interior_LED_StandardIncandescent to Standard LED &lt;11.3W</v>
      </c>
      <c r="B187" s="96">
        <v>2.5</v>
      </c>
      <c r="C187" s="101" t="s">
        <v>242</v>
      </c>
      <c r="D187" s="99">
        <v>7.6</v>
      </c>
      <c r="E187" s="99">
        <v>0</v>
      </c>
      <c r="F187" s="99">
        <v>11.3</v>
      </c>
      <c r="G187" s="99">
        <v>1000</v>
      </c>
      <c r="I187" s="28"/>
      <c r="M187" s="28"/>
      <c r="N187" s="28"/>
      <c r="O187" s="28"/>
      <c r="Q187" s="58"/>
      <c r="R187" s="58"/>
      <c r="U187" s="35"/>
      <c r="V187" s="35"/>
      <c r="W187" s="19"/>
      <c r="AG187" s="26"/>
    </row>
    <row r="188" spans="1:40" ht="12.75" hidden="1" customHeight="1" x14ac:dyDescent="0.2">
      <c r="A188" s="101" t="str">
        <f>_xlfn.CONCAT(R$6,AG7)</f>
        <v>Interior_LED_StandardIncandescent to Standard LED &lt;14.8W</v>
      </c>
      <c r="B188" s="96">
        <v>2.5</v>
      </c>
      <c r="C188" s="101" t="s">
        <v>242</v>
      </c>
      <c r="D188" s="99">
        <v>11.3</v>
      </c>
      <c r="E188" s="99">
        <v>0</v>
      </c>
      <c r="F188" s="99">
        <v>14.8</v>
      </c>
      <c r="G188" s="99">
        <v>1000</v>
      </c>
      <c r="I188" s="28"/>
      <c r="M188" s="28"/>
      <c r="N188" s="28"/>
      <c r="O188" s="28"/>
      <c r="Q188" s="58"/>
      <c r="R188" s="58"/>
    </row>
    <row r="189" spans="1:40" ht="12.75" hidden="1" customHeight="1" x14ac:dyDescent="0.2">
      <c r="A189" s="101" t="str">
        <f>_xlfn.CONCAT(R$6,AG8)</f>
        <v>Interior_LED_StandardIncandescent to Standard LED &gt;=14.8W</v>
      </c>
      <c r="B189" s="96">
        <v>2.5</v>
      </c>
      <c r="C189" s="101" t="s">
        <v>242</v>
      </c>
      <c r="D189" s="99">
        <v>14.8</v>
      </c>
      <c r="E189" s="99">
        <v>0</v>
      </c>
      <c r="F189" s="99">
        <v>1000</v>
      </c>
      <c r="G189" s="99">
        <v>1000</v>
      </c>
      <c r="I189" s="28"/>
      <c r="M189" s="28"/>
      <c r="N189" s="28"/>
      <c r="O189" s="28"/>
      <c r="Q189" s="58"/>
      <c r="R189" s="58"/>
      <c r="AG189" s="21"/>
    </row>
    <row r="190" spans="1:40" ht="12.75" hidden="1" customHeight="1" x14ac:dyDescent="0.2">
      <c r="A190" s="101" t="str">
        <f t="shared" ref="A190:A195" si="29">_xlfn.CONCAT(R$7,AH4)</f>
        <v>Exterior_LED_StandardIncandescent to Standard LED &lt;3.5W</v>
      </c>
      <c r="B190" s="96">
        <v>2.5</v>
      </c>
      <c r="C190" s="101" t="s">
        <v>242</v>
      </c>
      <c r="D190" s="99">
        <v>0</v>
      </c>
      <c r="E190" s="99">
        <v>0</v>
      </c>
      <c r="F190" s="99">
        <v>3.5</v>
      </c>
      <c r="G190" s="99">
        <v>1000</v>
      </c>
      <c r="I190" s="28"/>
      <c r="M190" s="28"/>
      <c r="N190" s="28"/>
      <c r="O190" s="28"/>
      <c r="Q190" s="58"/>
      <c r="R190" s="58"/>
      <c r="AG190" s="21"/>
    </row>
    <row r="191" spans="1:40" ht="12.75" hidden="1" customHeight="1" x14ac:dyDescent="0.2">
      <c r="A191" s="101" t="str">
        <f t="shared" si="29"/>
        <v>Exterior_LED_StandardIncandescent to Standard LED &lt;4.5W</v>
      </c>
      <c r="B191" s="96">
        <v>2.5</v>
      </c>
      <c r="C191" s="101" t="s">
        <v>242</v>
      </c>
      <c r="D191" s="99">
        <v>3.5</v>
      </c>
      <c r="E191" s="99">
        <v>0</v>
      </c>
      <c r="F191" s="99">
        <v>4.5</v>
      </c>
      <c r="G191" s="99">
        <v>1000</v>
      </c>
      <c r="I191" s="28"/>
      <c r="M191" s="28"/>
      <c r="N191" s="28"/>
      <c r="O191" s="28"/>
      <c r="Q191" s="58"/>
      <c r="R191" s="58"/>
      <c r="AG191" s="21"/>
    </row>
    <row r="192" spans="1:40" ht="12.75" hidden="1" customHeight="1" x14ac:dyDescent="0.2">
      <c r="A192" s="101" t="str">
        <f t="shared" si="29"/>
        <v>Exterior_LED_StandardIncandescent to Standard LED &lt;7.5W</v>
      </c>
      <c r="B192" s="96">
        <v>2.5</v>
      </c>
      <c r="C192" s="101" t="s">
        <v>242</v>
      </c>
      <c r="D192" s="99">
        <v>4.5</v>
      </c>
      <c r="E192" s="99">
        <v>0</v>
      </c>
      <c r="F192" s="99">
        <v>7.5</v>
      </c>
      <c r="G192" s="99">
        <v>1000</v>
      </c>
      <c r="I192" s="28"/>
      <c r="M192" s="28"/>
      <c r="N192" s="28"/>
      <c r="O192" s="28"/>
      <c r="Q192" s="58"/>
      <c r="R192" s="58"/>
      <c r="AG192" s="21"/>
    </row>
    <row r="193" spans="1:33" ht="12.75" hidden="1" customHeight="1" x14ac:dyDescent="0.2">
      <c r="A193" s="101" t="str">
        <f t="shared" si="29"/>
        <v>Exterior_LED_StandardIncandescent to Standard LED &lt;11.5W</v>
      </c>
      <c r="B193" s="96">
        <v>2.5</v>
      </c>
      <c r="C193" s="101" t="s">
        <v>242</v>
      </c>
      <c r="D193" s="99">
        <v>7.5</v>
      </c>
      <c r="E193" s="99">
        <v>0</v>
      </c>
      <c r="F193" s="99">
        <v>11.5</v>
      </c>
      <c r="G193" s="99">
        <v>1000</v>
      </c>
      <c r="I193" s="28"/>
      <c r="M193" s="28"/>
      <c r="N193" s="28"/>
      <c r="O193" s="28"/>
      <c r="Q193" s="58"/>
      <c r="R193" s="58"/>
      <c r="AG193" s="21"/>
    </row>
    <row r="194" spans="1:33" ht="12.75" hidden="1" customHeight="1" x14ac:dyDescent="0.2">
      <c r="A194" s="101" t="str">
        <f t="shared" si="29"/>
        <v>Exterior_LED_StandardIncandescent to Standard LED &lt;15W</v>
      </c>
      <c r="B194" s="96">
        <v>2.5</v>
      </c>
      <c r="C194" s="101" t="s">
        <v>242</v>
      </c>
      <c r="D194" s="99">
        <v>11.5</v>
      </c>
      <c r="E194" s="99">
        <v>0</v>
      </c>
      <c r="F194" s="99">
        <v>15</v>
      </c>
      <c r="G194" s="99">
        <v>1000</v>
      </c>
      <c r="I194" s="28"/>
      <c r="M194" s="28"/>
      <c r="N194" s="28"/>
      <c r="O194" s="28"/>
      <c r="Q194" s="58"/>
      <c r="R194" s="58"/>
      <c r="AG194" s="21"/>
    </row>
    <row r="195" spans="1:33" ht="12.75" hidden="1" customHeight="1" x14ac:dyDescent="0.2">
      <c r="A195" s="101" t="str">
        <f t="shared" si="29"/>
        <v>Exterior_LED_StandardIncandescent to Standard LED &gt;=15W</v>
      </c>
      <c r="B195" s="96">
        <v>2.5</v>
      </c>
      <c r="C195" s="101" t="s">
        <v>242</v>
      </c>
      <c r="D195" s="99">
        <v>15</v>
      </c>
      <c r="E195" s="99">
        <v>0</v>
      </c>
      <c r="F195" s="99">
        <v>1000</v>
      </c>
      <c r="G195" s="99">
        <v>1000</v>
      </c>
      <c r="I195" s="28"/>
      <c r="M195" s="28"/>
      <c r="N195" s="28"/>
      <c r="O195" s="28"/>
      <c r="Q195" s="58"/>
      <c r="R195" s="58"/>
      <c r="AG195" s="21"/>
    </row>
    <row r="196" spans="1:33" ht="12.75" hidden="1" customHeight="1" x14ac:dyDescent="0.2">
      <c r="A196" s="101" t="str">
        <f>_xlfn.CONCAT(AK$3,AK4)</f>
        <v>Daylighting_ControlsGrocery</v>
      </c>
      <c r="B196" s="101">
        <v>48</v>
      </c>
      <c r="C196" s="101" t="s">
        <v>258</v>
      </c>
      <c r="D196" s="20">
        <v>0</v>
      </c>
      <c r="E196" s="20">
        <v>0</v>
      </c>
      <c r="F196" s="20">
        <v>1000</v>
      </c>
      <c r="G196" s="20">
        <v>1000</v>
      </c>
      <c r="I196" s="28"/>
      <c r="M196" s="28"/>
      <c r="N196" s="28"/>
      <c r="O196" s="28"/>
      <c r="Q196" s="58"/>
      <c r="R196" s="58"/>
    </row>
    <row r="197" spans="1:33" ht="12.75" hidden="1" customHeight="1" x14ac:dyDescent="0.2">
      <c r="A197" s="101" t="str">
        <f t="shared" ref="A197:A200" si="30">_xlfn.CONCAT(AK$3,AK5)</f>
        <v>Daylighting_ControlsHotel/Motel: Common Areas</v>
      </c>
      <c r="B197" s="101">
        <v>48</v>
      </c>
      <c r="C197" s="101" t="s">
        <v>258</v>
      </c>
      <c r="D197" s="20">
        <v>0</v>
      </c>
      <c r="E197" s="20">
        <v>0</v>
      </c>
      <c r="F197" s="20">
        <v>1000</v>
      </c>
      <c r="G197" s="20">
        <v>1000</v>
      </c>
      <c r="I197" s="28"/>
      <c r="M197" s="28"/>
      <c r="N197" s="28"/>
      <c r="O197" s="28"/>
      <c r="Q197" s="58"/>
      <c r="R197" s="58"/>
    </row>
    <row r="198" spans="1:33" ht="12.75" hidden="1" customHeight="1" x14ac:dyDescent="0.2">
      <c r="A198" s="101" t="str">
        <f t="shared" si="30"/>
        <v>Daylighting_ControlsHotel/Motel: Guest Rooms</v>
      </c>
      <c r="B198" s="101">
        <v>48</v>
      </c>
      <c r="C198" s="101" t="s">
        <v>258</v>
      </c>
      <c r="D198" s="20">
        <v>0</v>
      </c>
      <c r="E198" s="20">
        <v>0</v>
      </c>
      <c r="F198" s="20">
        <v>1000</v>
      </c>
      <c r="G198" s="20">
        <v>1000</v>
      </c>
      <c r="I198" s="28"/>
      <c r="M198" s="28"/>
      <c r="N198" s="28"/>
      <c r="O198" s="28"/>
      <c r="Q198" s="58"/>
      <c r="R198" s="58"/>
    </row>
    <row r="199" spans="1:33" ht="12.75" hidden="1" customHeight="1" x14ac:dyDescent="0.2">
      <c r="A199" s="101" t="str">
        <f t="shared" si="30"/>
        <v>Daylighting_ControlsMedical: Inpatient</v>
      </c>
      <c r="B199" s="101">
        <v>48</v>
      </c>
      <c r="C199" s="101" t="s">
        <v>258</v>
      </c>
      <c r="D199" s="20">
        <v>0</v>
      </c>
      <c r="E199" s="20">
        <v>0</v>
      </c>
      <c r="F199" s="20">
        <v>1000</v>
      </c>
      <c r="G199" s="20">
        <v>1000</v>
      </c>
      <c r="I199" s="28"/>
      <c r="M199" s="28"/>
      <c r="N199" s="28"/>
      <c r="O199" s="28"/>
      <c r="Q199" s="58"/>
      <c r="R199" s="58"/>
    </row>
    <row r="200" spans="1:33" ht="12.75" hidden="1" customHeight="1" x14ac:dyDescent="0.2">
      <c r="A200" s="101" t="str">
        <f t="shared" si="30"/>
        <v>Daylighting_ControlsMedical: Outpatient</v>
      </c>
      <c r="B200" s="101">
        <v>48</v>
      </c>
      <c r="C200" s="101" t="s">
        <v>258</v>
      </c>
      <c r="D200" s="20">
        <v>0</v>
      </c>
      <c r="E200" s="20">
        <v>0</v>
      </c>
      <c r="F200" s="20">
        <v>1000</v>
      </c>
      <c r="G200" s="20">
        <v>1000</v>
      </c>
      <c r="I200" s="28"/>
      <c r="M200" s="28"/>
      <c r="N200" s="28"/>
      <c r="O200" s="28"/>
      <c r="Q200" s="58"/>
      <c r="R200" s="58"/>
    </row>
    <row r="201" spans="1:33" ht="12.75" hidden="1" customHeight="1" x14ac:dyDescent="0.2">
      <c r="A201" s="101" t="str">
        <f>_xlfn.CONCAT(AK$3,AK9)</f>
        <v>Daylighting_ControlsOffice</v>
      </c>
      <c r="B201" s="101">
        <v>48</v>
      </c>
      <c r="C201" s="101" t="s">
        <v>258</v>
      </c>
      <c r="D201" s="20">
        <v>0</v>
      </c>
      <c r="E201" s="20">
        <v>0</v>
      </c>
      <c r="F201" s="20">
        <v>1000</v>
      </c>
      <c r="G201" s="20">
        <v>1000</v>
      </c>
      <c r="I201" s="28"/>
      <c r="M201" s="28"/>
      <c r="N201" s="28"/>
      <c r="O201" s="28"/>
      <c r="Q201" s="58"/>
      <c r="R201" s="58"/>
    </row>
    <row r="202" spans="1:33" ht="12.75" hidden="1" customHeight="1" x14ac:dyDescent="0.2">
      <c r="A202" s="101" t="str">
        <f t="shared" ref="A202:A212" si="31">_xlfn.CONCAT(AK$3,AK10)</f>
        <v>Daylighting_ControlsIndustrial: 1 shift</v>
      </c>
      <c r="B202" s="101">
        <v>48</v>
      </c>
      <c r="C202" s="101" t="s">
        <v>258</v>
      </c>
      <c r="D202" s="20">
        <v>0</v>
      </c>
      <c r="E202" s="20">
        <v>0</v>
      </c>
      <c r="F202" s="20">
        <v>1000</v>
      </c>
      <c r="G202" s="20">
        <v>1000</v>
      </c>
      <c r="I202" s="28"/>
      <c r="M202" s="28"/>
      <c r="N202" s="28"/>
      <c r="O202" s="28"/>
      <c r="Q202" s="58"/>
      <c r="R202" s="58"/>
    </row>
    <row r="203" spans="1:33" ht="12.75" hidden="1" customHeight="1" x14ac:dyDescent="0.2">
      <c r="A203" s="101" t="str">
        <f t="shared" si="31"/>
        <v>Daylighting_ControlsIndustrial: 2 shifts</v>
      </c>
      <c r="B203" s="101">
        <v>48</v>
      </c>
      <c r="C203" s="101" t="s">
        <v>258</v>
      </c>
      <c r="D203" s="20">
        <v>0</v>
      </c>
      <c r="E203" s="20">
        <v>0</v>
      </c>
      <c r="F203" s="20">
        <v>1000</v>
      </c>
      <c r="G203" s="20">
        <v>1000</v>
      </c>
      <c r="I203" s="28"/>
      <c r="M203" s="28"/>
      <c r="N203" s="28"/>
      <c r="O203" s="28"/>
      <c r="Q203" s="58"/>
      <c r="R203" s="58"/>
    </row>
    <row r="204" spans="1:33" ht="12.75" hidden="1" customHeight="1" x14ac:dyDescent="0.2">
      <c r="A204" s="101" t="str">
        <f t="shared" si="31"/>
        <v>Daylighting_ControlsIndustrial: 3 shifts</v>
      </c>
      <c r="B204" s="101">
        <v>48</v>
      </c>
      <c r="C204" s="101" t="s">
        <v>258</v>
      </c>
      <c r="D204" s="20">
        <v>0</v>
      </c>
      <c r="E204" s="20">
        <v>0</v>
      </c>
      <c r="F204" s="20">
        <v>1000</v>
      </c>
      <c r="G204" s="20">
        <v>1000</v>
      </c>
      <c r="I204" s="28"/>
      <c r="M204" s="28"/>
      <c r="N204" s="28"/>
      <c r="O204" s="28"/>
      <c r="Q204" s="58"/>
      <c r="R204" s="58"/>
    </row>
    <row r="205" spans="1:33" ht="12.75" hidden="1" customHeight="1" x14ac:dyDescent="0.2">
      <c r="A205" s="101" t="str">
        <f t="shared" si="31"/>
        <v>Daylighting_ControlsRestaurant</v>
      </c>
      <c r="B205" s="101">
        <v>48</v>
      </c>
      <c r="C205" s="101" t="s">
        <v>258</v>
      </c>
      <c r="D205" s="20">
        <v>0</v>
      </c>
      <c r="E205" s="20">
        <v>0</v>
      </c>
      <c r="F205" s="20">
        <v>1000</v>
      </c>
      <c r="G205" s="20">
        <v>1000</v>
      </c>
      <c r="I205" s="28"/>
      <c r="M205" s="28"/>
      <c r="N205" s="28"/>
      <c r="O205" s="28"/>
      <c r="Q205" s="58"/>
      <c r="R205" s="58"/>
    </row>
    <row r="206" spans="1:33" ht="12.75" hidden="1" customHeight="1" x14ac:dyDescent="0.2">
      <c r="A206" s="101" t="str">
        <f t="shared" si="31"/>
        <v>Daylighting_ControlsRetail: Enclosed and Strip Malls</v>
      </c>
      <c r="B206" s="101">
        <v>48</v>
      </c>
      <c r="C206" s="101" t="s">
        <v>258</v>
      </c>
      <c r="D206" s="20">
        <v>0</v>
      </c>
      <c r="E206" s="20">
        <v>0</v>
      </c>
      <c r="F206" s="20">
        <v>1000</v>
      </c>
      <c r="G206" s="20">
        <v>1000</v>
      </c>
      <c r="I206" s="28"/>
      <c r="M206" s="28"/>
      <c r="N206" s="28"/>
      <c r="O206" s="28"/>
      <c r="Q206" s="58"/>
      <c r="R206" s="58"/>
    </row>
    <row r="207" spans="1:33" ht="12.75" hidden="1" customHeight="1" x14ac:dyDescent="0.2">
      <c r="A207" s="101" t="str">
        <f t="shared" si="31"/>
        <v>Daylighting_ControlsRetail: Non-Mall</v>
      </c>
      <c r="B207" s="101">
        <v>48</v>
      </c>
      <c r="C207" s="101" t="s">
        <v>258</v>
      </c>
      <c r="D207" s="20">
        <v>0</v>
      </c>
      <c r="E207" s="20">
        <v>0</v>
      </c>
      <c r="F207" s="20">
        <v>1000</v>
      </c>
      <c r="G207" s="20">
        <v>1000</v>
      </c>
      <c r="I207" s="28"/>
      <c r="M207" s="28"/>
      <c r="N207" s="28"/>
      <c r="O207" s="28"/>
      <c r="Q207" s="58"/>
      <c r="R207" s="58"/>
    </row>
    <row r="208" spans="1:33" ht="12.75" hidden="1" customHeight="1" x14ac:dyDescent="0.2">
      <c r="A208" s="101" t="str">
        <f t="shared" si="31"/>
        <v>Daylighting_ControlsWarehouse and Storage</v>
      </c>
      <c r="B208" s="101">
        <v>48</v>
      </c>
      <c r="C208" s="101" t="s">
        <v>258</v>
      </c>
      <c r="D208" s="20">
        <v>0</v>
      </c>
      <c r="E208" s="20">
        <v>0</v>
      </c>
      <c r="F208" s="20">
        <v>1000</v>
      </c>
      <c r="G208" s="20">
        <v>1000</v>
      </c>
      <c r="I208" s="28"/>
      <c r="M208" s="28"/>
      <c r="N208" s="28"/>
      <c r="O208" s="28"/>
      <c r="Q208" s="58"/>
      <c r="R208" s="58"/>
    </row>
    <row r="209" spans="1:18" ht="12.75" hidden="1" customHeight="1" x14ac:dyDescent="0.2">
      <c r="A209" s="101" t="str">
        <f t="shared" si="31"/>
        <v>Daylighting_ControlsPublic Assembly</v>
      </c>
      <c r="B209" s="101">
        <v>48</v>
      </c>
      <c r="C209" s="101" t="s">
        <v>258</v>
      </c>
      <c r="D209" s="20">
        <v>0</v>
      </c>
      <c r="E209" s="20">
        <v>0</v>
      </c>
      <c r="F209" s="20">
        <v>1000</v>
      </c>
      <c r="G209" s="20">
        <v>1000</v>
      </c>
      <c r="I209" s="28"/>
      <c r="M209" s="28"/>
      <c r="N209" s="28"/>
      <c r="O209" s="28"/>
      <c r="Q209" s="58"/>
      <c r="R209" s="58"/>
    </row>
    <row r="210" spans="1:18" ht="12.75" hidden="1" customHeight="1" x14ac:dyDescent="0.2">
      <c r="A210" s="101" t="str">
        <f t="shared" si="31"/>
        <v>Daylighting_ControlsMiscellaneous</v>
      </c>
      <c r="B210" s="101">
        <v>48</v>
      </c>
      <c r="C210" s="101" t="s">
        <v>258</v>
      </c>
      <c r="D210" s="20">
        <v>0</v>
      </c>
      <c r="E210" s="20">
        <v>0</v>
      </c>
      <c r="F210" s="20">
        <v>1000</v>
      </c>
      <c r="G210" s="20">
        <v>1000</v>
      </c>
      <c r="I210" s="28"/>
      <c r="M210" s="28"/>
      <c r="N210" s="28"/>
      <c r="O210" s="28"/>
      <c r="Q210" s="58"/>
      <c r="R210" s="58"/>
    </row>
    <row r="211" spans="1:18" ht="12.75" hidden="1" customHeight="1" x14ac:dyDescent="0.2">
      <c r="A211" s="101" t="str">
        <f t="shared" si="31"/>
        <v>Daylighting_ControlsCollege/University</v>
      </c>
      <c r="B211" s="101">
        <v>48</v>
      </c>
      <c r="C211" s="101" t="s">
        <v>258</v>
      </c>
      <c r="D211" s="20">
        <v>0</v>
      </c>
      <c r="E211" s="20">
        <v>0</v>
      </c>
      <c r="F211" s="20">
        <v>1000</v>
      </c>
      <c r="G211" s="20">
        <v>1000</v>
      </c>
      <c r="I211" s="28"/>
      <c r="M211" s="28"/>
      <c r="N211" s="28"/>
      <c r="O211" s="28"/>
      <c r="Q211" s="58"/>
      <c r="R211" s="58"/>
    </row>
    <row r="212" spans="1:18" ht="12.75" hidden="1" customHeight="1" x14ac:dyDescent="0.2">
      <c r="A212" s="101" t="str">
        <f t="shared" si="31"/>
        <v>Daylighting_ControlsK-12 School</v>
      </c>
      <c r="B212" s="101">
        <v>48</v>
      </c>
      <c r="C212" s="101" t="s">
        <v>258</v>
      </c>
      <c r="D212" s="20">
        <v>0</v>
      </c>
      <c r="E212" s="20">
        <v>0</v>
      </c>
      <c r="F212" s="20">
        <v>1000</v>
      </c>
      <c r="G212" s="20">
        <v>1000</v>
      </c>
      <c r="I212" s="28"/>
      <c r="M212" s="28"/>
      <c r="N212" s="28"/>
      <c r="O212" s="28"/>
      <c r="Q212" s="58"/>
      <c r="R212" s="58"/>
    </row>
    <row r="213" spans="1:18" ht="12.75" hidden="1" customHeight="1" x14ac:dyDescent="0.2">
      <c r="A213" s="101" t="str">
        <f>_xlfn.CONCAT(AJ$3,AJ4)</f>
        <v>Occupancy_SensorGrocery</v>
      </c>
      <c r="B213" s="101">
        <v>105</v>
      </c>
      <c r="C213" s="101" t="s">
        <v>259</v>
      </c>
      <c r="D213" s="20">
        <v>0</v>
      </c>
      <c r="E213" s="20">
        <v>0</v>
      </c>
      <c r="F213" s="20">
        <v>1000</v>
      </c>
      <c r="G213" s="20">
        <v>1000</v>
      </c>
      <c r="I213" s="28"/>
      <c r="M213" s="28"/>
      <c r="N213" s="28"/>
      <c r="O213" s="28"/>
      <c r="Q213" s="58"/>
      <c r="R213" s="58"/>
    </row>
    <row r="214" spans="1:18" ht="12.75" hidden="1" customHeight="1" x14ac:dyDescent="0.2">
      <c r="A214" s="101" t="str">
        <f t="shared" ref="A214:A230" si="32">_xlfn.CONCAT(AJ$3,AJ5)</f>
        <v>Occupancy_SensorHotel/Motel: Common Areas</v>
      </c>
      <c r="B214" s="101">
        <v>105</v>
      </c>
      <c r="C214" s="101" t="s">
        <v>259</v>
      </c>
      <c r="D214" s="20">
        <v>0</v>
      </c>
      <c r="E214" s="20">
        <v>0</v>
      </c>
      <c r="F214" s="20">
        <v>1000</v>
      </c>
      <c r="G214" s="20">
        <v>1000</v>
      </c>
      <c r="I214" s="28"/>
      <c r="M214" s="28"/>
      <c r="N214" s="28"/>
      <c r="O214" s="28"/>
      <c r="Q214" s="58"/>
      <c r="R214" s="58"/>
    </row>
    <row r="215" spans="1:18" ht="12.75" hidden="1" customHeight="1" x14ac:dyDescent="0.2">
      <c r="A215" s="101" t="str">
        <f t="shared" si="32"/>
        <v>Occupancy_SensorHotel/Motel: Guest Rooms</v>
      </c>
      <c r="B215" s="101">
        <v>105</v>
      </c>
      <c r="C215" s="101" t="s">
        <v>259</v>
      </c>
      <c r="D215" s="20">
        <v>0</v>
      </c>
      <c r="E215" s="20">
        <v>0</v>
      </c>
      <c r="F215" s="20">
        <v>1000</v>
      </c>
      <c r="G215" s="20">
        <v>1000</v>
      </c>
      <c r="I215" s="28"/>
      <c r="M215" s="28"/>
      <c r="N215" s="28"/>
      <c r="O215" s="28"/>
      <c r="Q215" s="58"/>
      <c r="R215" s="58"/>
    </row>
    <row r="216" spans="1:18" ht="12.75" hidden="1" customHeight="1" x14ac:dyDescent="0.2">
      <c r="A216" s="101" t="str">
        <f t="shared" si="32"/>
        <v>Occupancy_SensorMedical: Inpatient</v>
      </c>
      <c r="B216" s="101">
        <v>105</v>
      </c>
      <c r="C216" s="101" t="s">
        <v>259</v>
      </c>
      <c r="D216" s="20">
        <v>0</v>
      </c>
      <c r="E216" s="20">
        <v>0</v>
      </c>
      <c r="F216" s="20">
        <v>1000</v>
      </c>
      <c r="G216" s="20">
        <v>1000</v>
      </c>
      <c r="I216" s="28"/>
      <c r="M216" s="28"/>
      <c r="N216" s="28"/>
      <c r="O216" s="28"/>
      <c r="Q216" s="58"/>
      <c r="R216" s="58"/>
    </row>
    <row r="217" spans="1:18" ht="12.75" hidden="1" customHeight="1" x14ac:dyDescent="0.2">
      <c r="A217" s="101" t="str">
        <f t="shared" si="32"/>
        <v>Occupancy_SensorMedical: Outpatient</v>
      </c>
      <c r="B217" s="101">
        <v>105</v>
      </c>
      <c r="C217" s="101" t="s">
        <v>259</v>
      </c>
      <c r="D217" s="20">
        <v>0</v>
      </c>
      <c r="E217" s="20">
        <v>0</v>
      </c>
      <c r="F217" s="20">
        <v>1000</v>
      </c>
      <c r="G217" s="20">
        <v>1000</v>
      </c>
      <c r="I217" s="28"/>
      <c r="M217" s="28"/>
      <c r="N217" s="28"/>
      <c r="O217" s="28"/>
      <c r="Q217" s="58"/>
      <c r="R217" s="58"/>
    </row>
    <row r="218" spans="1:18" ht="12.75" hidden="1" customHeight="1" x14ac:dyDescent="0.2">
      <c r="A218" s="101" t="str">
        <f t="shared" si="32"/>
        <v>Occupancy_SensorOffice</v>
      </c>
      <c r="B218" s="101">
        <v>105</v>
      </c>
      <c r="C218" s="101" t="s">
        <v>259</v>
      </c>
      <c r="D218" s="20">
        <v>0</v>
      </c>
      <c r="E218" s="20">
        <v>0</v>
      </c>
      <c r="F218" s="20">
        <v>1000</v>
      </c>
      <c r="G218" s="20">
        <v>1000</v>
      </c>
      <c r="I218" s="28"/>
      <c r="L218" s="46"/>
      <c r="M218" s="28"/>
      <c r="N218" s="28"/>
      <c r="O218" s="28"/>
      <c r="Q218" s="58"/>
      <c r="R218" s="58"/>
    </row>
    <row r="219" spans="1:18" ht="12.75" hidden="1" customHeight="1" x14ac:dyDescent="0.2">
      <c r="A219" s="101" t="str">
        <f t="shared" si="32"/>
        <v>Occupancy_SensorIndustrial: 1 shift</v>
      </c>
      <c r="B219" s="101">
        <v>105</v>
      </c>
      <c r="C219" s="101" t="s">
        <v>259</v>
      </c>
      <c r="D219" s="20">
        <v>0</v>
      </c>
      <c r="E219" s="20">
        <v>0</v>
      </c>
      <c r="F219" s="20">
        <v>1000</v>
      </c>
      <c r="G219" s="20">
        <v>1000</v>
      </c>
      <c r="I219" s="28"/>
      <c r="M219" s="28"/>
      <c r="N219" s="28"/>
      <c r="O219" s="28"/>
      <c r="Q219" s="58"/>
      <c r="R219" s="58"/>
    </row>
    <row r="220" spans="1:18" ht="12.75" hidden="1" customHeight="1" x14ac:dyDescent="0.2">
      <c r="A220" s="101" t="str">
        <f t="shared" si="32"/>
        <v>Occupancy_SensorIndustrial: 2 shifts</v>
      </c>
      <c r="B220" s="101">
        <v>105</v>
      </c>
      <c r="C220" s="101" t="s">
        <v>259</v>
      </c>
      <c r="D220" s="20">
        <v>0</v>
      </c>
      <c r="E220" s="20">
        <v>0</v>
      </c>
      <c r="F220" s="20">
        <v>1000</v>
      </c>
      <c r="G220" s="20">
        <v>1000</v>
      </c>
      <c r="I220" s="28"/>
      <c r="M220" s="28"/>
      <c r="N220" s="28"/>
      <c r="O220" s="28"/>
      <c r="Q220" s="58"/>
      <c r="R220" s="58"/>
    </row>
    <row r="221" spans="1:18" ht="12.75" hidden="1" customHeight="1" x14ac:dyDescent="0.2">
      <c r="A221" s="101" t="str">
        <f t="shared" si="32"/>
        <v>Occupancy_SensorIndustrial: 3 shifts</v>
      </c>
      <c r="B221" s="101">
        <v>105</v>
      </c>
      <c r="C221" s="101" t="s">
        <v>259</v>
      </c>
      <c r="D221" s="20">
        <v>0</v>
      </c>
      <c r="E221" s="20">
        <v>0</v>
      </c>
      <c r="F221" s="20">
        <v>1000</v>
      </c>
      <c r="G221" s="20">
        <v>1000</v>
      </c>
      <c r="I221" s="28"/>
      <c r="M221" s="28"/>
      <c r="N221" s="28"/>
      <c r="O221" s="28"/>
      <c r="Q221" s="58"/>
      <c r="R221" s="58"/>
    </row>
    <row r="222" spans="1:18" ht="12.75" hidden="1" customHeight="1" x14ac:dyDescent="0.2">
      <c r="A222" s="101" t="str">
        <f t="shared" si="32"/>
        <v>Occupancy_SensorRestaurant</v>
      </c>
      <c r="B222" s="101">
        <v>105</v>
      </c>
      <c r="C222" s="101" t="s">
        <v>259</v>
      </c>
      <c r="D222" s="20">
        <v>0</v>
      </c>
      <c r="E222" s="20">
        <v>0</v>
      </c>
      <c r="F222" s="20">
        <v>1000</v>
      </c>
      <c r="G222" s="20">
        <v>1000</v>
      </c>
      <c r="I222" s="28"/>
      <c r="M222" s="28"/>
      <c r="N222" s="28"/>
      <c r="O222" s="28"/>
      <c r="Q222" s="58"/>
      <c r="R222" s="58"/>
    </row>
    <row r="223" spans="1:18" ht="12.75" hidden="1" customHeight="1" x14ac:dyDescent="0.2">
      <c r="A223" s="101" t="str">
        <f t="shared" si="32"/>
        <v>Occupancy_SensorRetail: Enclosed and Strip Malls</v>
      </c>
      <c r="B223" s="101">
        <v>105</v>
      </c>
      <c r="C223" s="101" t="s">
        <v>259</v>
      </c>
      <c r="D223" s="20">
        <v>0</v>
      </c>
      <c r="E223" s="20">
        <v>0</v>
      </c>
      <c r="F223" s="20">
        <v>1000</v>
      </c>
      <c r="G223" s="20">
        <v>1000</v>
      </c>
      <c r="I223" s="28"/>
      <c r="M223" s="28"/>
      <c r="N223" s="28"/>
      <c r="O223" s="28"/>
      <c r="Q223" s="58"/>
      <c r="R223" s="58"/>
    </row>
    <row r="224" spans="1:18" ht="12.75" hidden="1" customHeight="1" x14ac:dyDescent="0.2">
      <c r="A224" s="101" t="str">
        <f t="shared" si="32"/>
        <v>Occupancy_SensorRetail: Non-Mall</v>
      </c>
      <c r="B224" s="101">
        <v>105</v>
      </c>
      <c r="C224" s="101" t="s">
        <v>259</v>
      </c>
      <c r="D224" s="20">
        <v>0</v>
      </c>
      <c r="E224" s="20">
        <v>0</v>
      </c>
      <c r="F224" s="20">
        <v>1000</v>
      </c>
      <c r="G224" s="20">
        <v>1000</v>
      </c>
      <c r="I224" s="28"/>
      <c r="L224" s="46"/>
      <c r="M224" s="28"/>
      <c r="N224" s="28"/>
      <c r="O224" s="28"/>
      <c r="Q224" s="58"/>
      <c r="R224" s="58"/>
    </row>
    <row r="225" spans="1:18" ht="12.75" hidden="1" customHeight="1" x14ac:dyDescent="0.2">
      <c r="A225" s="101" t="str">
        <f t="shared" si="32"/>
        <v>Occupancy_SensorWarehouse and Storage</v>
      </c>
      <c r="B225" s="101">
        <v>105</v>
      </c>
      <c r="C225" s="101" t="s">
        <v>259</v>
      </c>
      <c r="D225" s="20">
        <v>0</v>
      </c>
      <c r="E225" s="20">
        <v>0</v>
      </c>
      <c r="F225" s="20">
        <v>1000</v>
      </c>
      <c r="G225" s="20">
        <v>1000</v>
      </c>
      <c r="I225" s="28"/>
      <c r="M225" s="28"/>
      <c r="N225" s="28"/>
      <c r="O225" s="28"/>
      <c r="Q225" s="58"/>
      <c r="R225" s="58"/>
    </row>
    <row r="226" spans="1:18" ht="12.75" hidden="1" customHeight="1" x14ac:dyDescent="0.2">
      <c r="A226" s="101" t="str">
        <f t="shared" si="32"/>
        <v>Occupancy_SensorPublic Assembly</v>
      </c>
      <c r="B226" s="101">
        <v>105</v>
      </c>
      <c r="C226" s="101" t="s">
        <v>259</v>
      </c>
      <c r="D226" s="20">
        <v>0</v>
      </c>
      <c r="E226" s="20">
        <v>0</v>
      </c>
      <c r="F226" s="20">
        <v>1000</v>
      </c>
      <c r="G226" s="20">
        <v>1000</v>
      </c>
      <c r="I226" s="28"/>
      <c r="M226" s="28"/>
      <c r="N226" s="28"/>
      <c r="O226" s="28"/>
      <c r="Q226" s="58"/>
      <c r="R226" s="58"/>
    </row>
    <row r="227" spans="1:18" ht="12.75" hidden="1" customHeight="1" x14ac:dyDescent="0.2">
      <c r="A227" s="101" t="str">
        <f t="shared" si="32"/>
        <v>Occupancy_SensorMiscellaneous</v>
      </c>
      <c r="B227" s="101">
        <v>105</v>
      </c>
      <c r="C227" s="101" t="s">
        <v>259</v>
      </c>
      <c r="D227" s="20">
        <v>0</v>
      </c>
      <c r="E227" s="20">
        <v>0</v>
      </c>
      <c r="F227" s="20">
        <v>1000</v>
      </c>
      <c r="G227" s="20">
        <v>1000</v>
      </c>
      <c r="I227" s="28"/>
      <c r="M227" s="28"/>
      <c r="N227" s="28"/>
      <c r="O227" s="28"/>
      <c r="Q227" s="58"/>
      <c r="R227" s="58"/>
    </row>
    <row r="228" spans="1:18" ht="12.75" hidden="1" customHeight="1" x14ac:dyDescent="0.2">
      <c r="A228" s="101" t="str">
        <f t="shared" si="32"/>
        <v>Occupancy_SensorParking Garage</v>
      </c>
      <c r="B228" s="101">
        <v>105</v>
      </c>
      <c r="C228" s="101" t="s">
        <v>259</v>
      </c>
      <c r="D228" s="20">
        <v>0</v>
      </c>
      <c r="E228" s="20">
        <v>0</v>
      </c>
      <c r="F228" s="20">
        <v>1000</v>
      </c>
      <c r="G228" s="20">
        <v>1000</v>
      </c>
      <c r="I228" s="28"/>
      <c r="M228" s="28"/>
      <c r="N228" s="28"/>
      <c r="O228" s="28"/>
      <c r="Q228" s="58"/>
      <c r="R228" s="58"/>
    </row>
    <row r="229" spans="1:18" ht="12.75" hidden="1" customHeight="1" x14ac:dyDescent="0.2">
      <c r="A229" s="101" t="str">
        <f t="shared" si="32"/>
        <v>Occupancy_SensorCollege/University</v>
      </c>
      <c r="B229" s="101">
        <v>105</v>
      </c>
      <c r="C229" s="101" t="s">
        <v>259</v>
      </c>
      <c r="D229" s="20">
        <v>0</v>
      </c>
      <c r="E229" s="20">
        <v>0</v>
      </c>
      <c r="F229" s="20">
        <v>1000</v>
      </c>
      <c r="G229" s="20">
        <v>1000</v>
      </c>
      <c r="I229" s="28"/>
      <c r="M229" s="28"/>
      <c r="N229" s="28"/>
      <c r="O229" s="28"/>
      <c r="Q229" s="58"/>
      <c r="R229" s="58"/>
    </row>
    <row r="230" spans="1:18" ht="12.75" hidden="1" customHeight="1" x14ac:dyDescent="0.2">
      <c r="A230" s="101" t="str">
        <f t="shared" si="32"/>
        <v>Occupancy_SensorK-12 School</v>
      </c>
      <c r="B230" s="101">
        <v>105</v>
      </c>
      <c r="C230" s="101" t="s">
        <v>259</v>
      </c>
      <c r="D230" s="20">
        <v>0</v>
      </c>
      <c r="E230" s="20">
        <v>0</v>
      </c>
      <c r="F230" s="20">
        <v>1000</v>
      </c>
      <c r="G230" s="20">
        <v>1000</v>
      </c>
      <c r="I230" s="28"/>
      <c r="M230" s="28"/>
      <c r="N230" s="28"/>
      <c r="O230" s="28"/>
      <c r="Q230" s="58"/>
      <c r="R230" s="58"/>
    </row>
    <row r="231" spans="1:18" ht="14.25" hidden="1" customHeight="1" x14ac:dyDescent="0.2">
      <c r="A231" s="101" t="str">
        <f t="shared" ref="A231:A240" si="33">_xlfn.CONCAT(U$3,U4)</f>
        <v>LED_Tubes_Exterior_2FT_T8_to_LED_tubes</v>
      </c>
      <c r="B231" s="101">
        <v>3.75</v>
      </c>
      <c r="C231" s="101" t="s">
        <v>242</v>
      </c>
      <c r="D231" s="20">
        <v>0</v>
      </c>
      <c r="E231" s="20">
        <v>0</v>
      </c>
      <c r="F231" s="20">
        <v>1000</v>
      </c>
      <c r="G231" s="20">
        <v>1000</v>
      </c>
      <c r="I231" s="28"/>
      <c r="M231" s="28"/>
      <c r="N231" s="28"/>
      <c r="Q231" s="58"/>
      <c r="R231" s="58"/>
    </row>
    <row r="232" spans="1:18" ht="14.25" hidden="1" customHeight="1" x14ac:dyDescent="0.2">
      <c r="A232" s="101" t="str">
        <f t="shared" si="33"/>
        <v>LED_Tubes_Exterior_4FT_T8_to_LED_tubes</v>
      </c>
      <c r="B232" s="101">
        <v>3.75</v>
      </c>
      <c r="C232" s="101" t="s">
        <v>242</v>
      </c>
      <c r="D232" s="20">
        <v>0</v>
      </c>
      <c r="E232" s="20">
        <v>0</v>
      </c>
      <c r="F232" s="20">
        <v>1000</v>
      </c>
      <c r="G232" s="20">
        <v>1000</v>
      </c>
      <c r="I232" s="28"/>
      <c r="M232" s="28"/>
      <c r="N232" s="28"/>
      <c r="Q232" s="58"/>
      <c r="R232" s="58"/>
    </row>
    <row r="233" spans="1:18" ht="14.25" hidden="1" customHeight="1" x14ac:dyDescent="0.2">
      <c r="A233" s="101" t="str">
        <f t="shared" si="33"/>
        <v>LED_Tubes_Exterior_8FT_T8_to_LED_tubes</v>
      </c>
      <c r="B233" s="101">
        <v>11.5</v>
      </c>
      <c r="C233" s="101" t="s">
        <v>242</v>
      </c>
      <c r="D233" s="20">
        <v>0</v>
      </c>
      <c r="E233" s="20">
        <v>0</v>
      </c>
      <c r="F233" s="20">
        <v>1000</v>
      </c>
      <c r="G233" s="20">
        <v>1000</v>
      </c>
      <c r="I233" s="28"/>
      <c r="M233" s="28"/>
      <c r="N233" s="28"/>
      <c r="Q233" s="58"/>
      <c r="R233" s="58"/>
    </row>
    <row r="234" spans="1:18" ht="14.25" hidden="1" customHeight="1" x14ac:dyDescent="0.2">
      <c r="A234" s="101" t="str">
        <f t="shared" si="33"/>
        <v>LED_Tubes_Exterior_8FT_T8_to_2x_4FT_LED_tubes</v>
      </c>
      <c r="B234" s="101">
        <v>11.5</v>
      </c>
      <c r="C234" s="101" t="s">
        <v>242</v>
      </c>
      <c r="D234" s="20">
        <v>0</v>
      </c>
      <c r="E234" s="20">
        <v>0</v>
      </c>
      <c r="F234" s="20">
        <v>1000</v>
      </c>
      <c r="G234" s="20">
        <v>1000</v>
      </c>
      <c r="I234" s="28"/>
      <c r="M234" s="28"/>
      <c r="N234" s="28"/>
      <c r="Q234" s="58"/>
      <c r="R234" s="58"/>
    </row>
    <row r="235" spans="1:18" ht="14.25" hidden="1" customHeight="1" x14ac:dyDescent="0.2">
      <c r="A235" s="101" t="str">
        <f t="shared" si="33"/>
        <v>LED_Tubes_Exterior_3FT_T12_to_LED_tubes</v>
      </c>
      <c r="B235" s="101">
        <v>6.5</v>
      </c>
      <c r="C235" s="101" t="s">
        <v>242</v>
      </c>
      <c r="D235" s="20">
        <v>0</v>
      </c>
      <c r="E235" s="20">
        <v>0</v>
      </c>
      <c r="F235" s="20">
        <v>1000</v>
      </c>
      <c r="G235" s="20">
        <v>1000</v>
      </c>
      <c r="I235" s="28"/>
      <c r="M235" s="28"/>
      <c r="N235" s="28"/>
      <c r="Q235" s="58"/>
      <c r="R235" s="58"/>
    </row>
    <row r="236" spans="1:18" ht="14.25" hidden="1" customHeight="1" x14ac:dyDescent="0.2">
      <c r="A236" s="101" t="str">
        <f t="shared" si="33"/>
        <v>LED_Tubes_Exterior_4FT_T12_to_LED_tubes</v>
      </c>
      <c r="B236" s="101">
        <v>3.75</v>
      </c>
      <c r="C236" s="101" t="s">
        <v>242</v>
      </c>
      <c r="D236" s="20">
        <v>0</v>
      </c>
      <c r="E236" s="20">
        <v>0</v>
      </c>
      <c r="F236" s="20">
        <v>1000</v>
      </c>
      <c r="G236" s="20">
        <v>1000</v>
      </c>
      <c r="I236" s="28"/>
      <c r="M236" s="28"/>
      <c r="N236" s="28"/>
      <c r="Q236" s="58"/>
      <c r="R236" s="58"/>
    </row>
    <row r="237" spans="1:18" ht="14.25" hidden="1" customHeight="1" x14ac:dyDescent="0.2">
      <c r="A237" s="101" t="str">
        <f t="shared" si="33"/>
        <v>LED_Tubes_Exterior_8FT_T12_to_LED_tubes</v>
      </c>
      <c r="B237" s="101">
        <v>11.5</v>
      </c>
      <c r="C237" s="101" t="s">
        <v>242</v>
      </c>
      <c r="D237" s="20">
        <v>0</v>
      </c>
      <c r="E237" s="20">
        <v>0</v>
      </c>
      <c r="F237" s="20">
        <v>1000</v>
      </c>
      <c r="G237" s="20">
        <v>1000</v>
      </c>
      <c r="I237" s="28"/>
      <c r="M237" s="28"/>
      <c r="N237" s="28"/>
      <c r="Q237" s="58"/>
      <c r="R237" s="58"/>
    </row>
    <row r="238" spans="1:18" ht="14.25" hidden="1" customHeight="1" x14ac:dyDescent="0.2">
      <c r="A238" s="101" t="str">
        <f t="shared" si="33"/>
        <v>LED_Tubes_Exterior_8FT_T12_to_2x_4FT_LED_tubes</v>
      </c>
      <c r="B238" s="101">
        <v>11.5</v>
      </c>
      <c r="C238" s="101" t="s">
        <v>242</v>
      </c>
      <c r="D238" s="20">
        <v>0</v>
      </c>
      <c r="E238" s="20">
        <v>0</v>
      </c>
      <c r="F238" s="20">
        <v>1000</v>
      </c>
      <c r="G238" s="20">
        <v>1000</v>
      </c>
      <c r="I238" s="28"/>
      <c r="Q238" s="58"/>
      <c r="R238" s="58"/>
    </row>
    <row r="239" spans="1:18" ht="14.25" hidden="1" customHeight="1" x14ac:dyDescent="0.2">
      <c r="A239" s="101" t="str">
        <f t="shared" si="33"/>
        <v>LED_Tubes_Exterior_2FT_T5_to_LED_tubes</v>
      </c>
      <c r="B239" s="101">
        <v>3.75</v>
      </c>
      <c r="C239" s="101" t="s">
        <v>242</v>
      </c>
      <c r="D239" s="20">
        <v>0</v>
      </c>
      <c r="E239" s="20">
        <v>0</v>
      </c>
      <c r="F239" s="20">
        <v>1000</v>
      </c>
      <c r="G239" s="20">
        <v>1000</v>
      </c>
      <c r="I239" s="28"/>
      <c r="Q239" s="58"/>
      <c r="R239" s="58"/>
    </row>
    <row r="240" spans="1:18" ht="14.25" hidden="1" customHeight="1" x14ac:dyDescent="0.2">
      <c r="A240" s="101" t="str">
        <f t="shared" si="33"/>
        <v>LED_Tubes_Exterior_4FT_T5_to_LED_tubes</v>
      </c>
      <c r="B240" s="101">
        <v>3.75</v>
      </c>
      <c r="C240" s="101" t="s">
        <v>242</v>
      </c>
      <c r="D240" s="20">
        <v>0</v>
      </c>
      <c r="E240" s="20">
        <v>0</v>
      </c>
      <c r="F240" s="20">
        <v>1000</v>
      </c>
      <c r="G240" s="20">
        <v>1000</v>
      </c>
      <c r="I240" s="28"/>
      <c r="Q240" s="58"/>
      <c r="R240" s="58"/>
    </row>
    <row r="241" spans="1:18" ht="14.25" hidden="1" customHeight="1" x14ac:dyDescent="0.2">
      <c r="A241" s="101" t="str">
        <f t="shared" ref="A241:A250" si="34">_xlfn.CONCAT(T$3,T4)</f>
        <v>LED_Tubes_Interior_2FT_T8_to_LED_tubes</v>
      </c>
      <c r="B241" s="101">
        <v>3.75</v>
      </c>
      <c r="C241" s="101" t="s">
        <v>242</v>
      </c>
      <c r="D241" s="20">
        <v>0</v>
      </c>
      <c r="E241" s="20">
        <v>0</v>
      </c>
      <c r="F241" s="20">
        <v>1000</v>
      </c>
      <c r="G241" s="20">
        <v>1000</v>
      </c>
      <c r="I241" s="28"/>
      <c r="Q241" s="58"/>
      <c r="R241" s="58"/>
    </row>
    <row r="242" spans="1:18" ht="14.25" hidden="1" customHeight="1" x14ac:dyDescent="0.2">
      <c r="A242" s="101" t="str">
        <f t="shared" si="34"/>
        <v>LED_Tubes_Interior_4FT_T8_to_LED_tubes</v>
      </c>
      <c r="B242" s="101">
        <v>3.75</v>
      </c>
      <c r="C242" s="101" t="s">
        <v>242</v>
      </c>
      <c r="D242" s="20">
        <v>0</v>
      </c>
      <c r="E242" s="20">
        <v>0</v>
      </c>
      <c r="F242" s="20">
        <v>1000</v>
      </c>
      <c r="G242" s="20">
        <v>1000</v>
      </c>
      <c r="I242" s="28"/>
      <c r="Q242" s="58"/>
      <c r="R242" s="58"/>
    </row>
    <row r="243" spans="1:18" ht="14.25" hidden="1" customHeight="1" x14ac:dyDescent="0.2">
      <c r="A243" s="101" t="str">
        <f t="shared" si="34"/>
        <v>LED_Tubes_Interior_8FT_T8_to_LED_tubes</v>
      </c>
      <c r="B243" s="101">
        <v>11.5</v>
      </c>
      <c r="C243" s="101" t="s">
        <v>242</v>
      </c>
      <c r="D243" s="20">
        <v>0</v>
      </c>
      <c r="E243" s="20">
        <v>0</v>
      </c>
      <c r="F243" s="20">
        <v>1000</v>
      </c>
      <c r="G243" s="20">
        <v>1000</v>
      </c>
      <c r="I243" s="28"/>
      <c r="Q243" s="58"/>
      <c r="R243" s="58"/>
    </row>
    <row r="244" spans="1:18" ht="14.25" hidden="1" customHeight="1" x14ac:dyDescent="0.2">
      <c r="A244" s="101" t="str">
        <f t="shared" si="34"/>
        <v>LED_Tubes_Interior_8FT_T8_to_2x_4FT_LED_tubes</v>
      </c>
      <c r="B244" s="101">
        <v>11.5</v>
      </c>
      <c r="C244" s="101" t="s">
        <v>242</v>
      </c>
      <c r="D244" s="20">
        <v>0</v>
      </c>
      <c r="E244" s="20">
        <v>0</v>
      </c>
      <c r="F244" s="20">
        <v>1000</v>
      </c>
      <c r="G244" s="20">
        <v>1000</v>
      </c>
      <c r="I244" s="28"/>
      <c r="Q244" s="58"/>
      <c r="R244" s="58"/>
    </row>
    <row r="245" spans="1:18" ht="14.25" hidden="1" customHeight="1" x14ac:dyDescent="0.2">
      <c r="A245" s="101" t="str">
        <f t="shared" si="34"/>
        <v>LED_Tubes_Interior_3FT_T12_to_LED_tubes</v>
      </c>
      <c r="B245" s="101">
        <v>6.5</v>
      </c>
      <c r="C245" s="101" t="s">
        <v>242</v>
      </c>
      <c r="D245" s="20">
        <v>0</v>
      </c>
      <c r="E245" s="20">
        <v>0</v>
      </c>
      <c r="F245" s="20">
        <v>1000</v>
      </c>
      <c r="G245" s="20">
        <v>1000</v>
      </c>
      <c r="I245" s="28"/>
      <c r="Q245" s="58"/>
      <c r="R245" s="58"/>
    </row>
    <row r="246" spans="1:18" ht="14.25" hidden="1" customHeight="1" x14ac:dyDescent="0.2">
      <c r="A246" s="101" t="str">
        <f t="shared" si="34"/>
        <v>LED_Tubes_Interior_4FT_T12_to_LED_tubes</v>
      </c>
      <c r="B246" s="101">
        <v>3.75</v>
      </c>
      <c r="C246" s="101" t="s">
        <v>242</v>
      </c>
      <c r="D246" s="20">
        <v>0</v>
      </c>
      <c r="E246" s="20">
        <v>0</v>
      </c>
      <c r="F246" s="20">
        <v>1000</v>
      </c>
      <c r="G246" s="20">
        <v>1000</v>
      </c>
      <c r="I246" s="28"/>
      <c r="Q246" s="58"/>
      <c r="R246" s="58"/>
    </row>
    <row r="247" spans="1:18" ht="14.25" hidden="1" customHeight="1" x14ac:dyDescent="0.2">
      <c r="A247" s="101" t="str">
        <f t="shared" si="34"/>
        <v>LED_Tubes_Interior_8FT_T12_to_LED_tubes</v>
      </c>
      <c r="B247" s="101">
        <v>11.5</v>
      </c>
      <c r="C247" s="101" t="s">
        <v>242</v>
      </c>
      <c r="D247" s="20">
        <v>0</v>
      </c>
      <c r="E247" s="20">
        <v>0</v>
      </c>
      <c r="F247" s="20">
        <v>1000</v>
      </c>
      <c r="G247" s="20">
        <v>1000</v>
      </c>
      <c r="I247" s="28"/>
      <c r="Q247" s="58"/>
      <c r="R247" s="58"/>
    </row>
    <row r="248" spans="1:18" ht="14.25" hidden="1" customHeight="1" x14ac:dyDescent="0.2">
      <c r="A248" s="101" t="str">
        <f t="shared" si="34"/>
        <v>LED_Tubes_Interior_8FT_T12_to_2x_4FT_LED_tubes</v>
      </c>
      <c r="B248" s="101">
        <v>11.5</v>
      </c>
      <c r="C248" s="101" t="s">
        <v>242</v>
      </c>
      <c r="D248" s="20">
        <v>0</v>
      </c>
      <c r="E248" s="20">
        <v>0</v>
      </c>
      <c r="F248" s="20">
        <v>1000</v>
      </c>
      <c r="G248" s="20">
        <v>1000</v>
      </c>
      <c r="I248" s="28"/>
      <c r="Q248" s="58"/>
      <c r="R248" s="58"/>
    </row>
    <row r="249" spans="1:18" ht="14.25" hidden="1" customHeight="1" x14ac:dyDescent="0.2">
      <c r="A249" s="101" t="str">
        <f t="shared" si="34"/>
        <v>LED_Tubes_Interior_2FT_T5_to_LED_tubes</v>
      </c>
      <c r="B249" s="101">
        <v>3.75</v>
      </c>
      <c r="C249" s="101" t="s">
        <v>242</v>
      </c>
      <c r="D249" s="20">
        <v>0</v>
      </c>
      <c r="E249" s="20">
        <v>0</v>
      </c>
      <c r="F249" s="20">
        <v>1000</v>
      </c>
      <c r="G249" s="20">
        <v>1000</v>
      </c>
      <c r="I249" s="28"/>
      <c r="Q249" s="58"/>
      <c r="R249" s="58"/>
    </row>
    <row r="250" spans="1:18" ht="14.25" hidden="1" customHeight="1" x14ac:dyDescent="0.2">
      <c r="A250" s="101" t="str">
        <f t="shared" si="34"/>
        <v>LED_Tubes_Interior_4FT_T5_to_LED_tubes</v>
      </c>
      <c r="B250" s="101">
        <v>3.75</v>
      </c>
      <c r="C250" s="101" t="s">
        <v>242</v>
      </c>
      <c r="D250" s="20">
        <v>0</v>
      </c>
      <c r="E250" s="20">
        <v>0</v>
      </c>
      <c r="F250" s="20">
        <v>1000</v>
      </c>
      <c r="G250" s="20">
        <v>1000</v>
      </c>
      <c r="I250" s="28"/>
      <c r="Q250" s="58"/>
      <c r="R250" s="58"/>
    </row>
    <row r="251" spans="1:18" ht="14.25" hidden="1" customHeight="1" x14ac:dyDescent="0.2">
      <c r="I251" s="28"/>
      <c r="Q251" s="58"/>
      <c r="R251" s="58"/>
    </row>
    <row r="252" spans="1:18" ht="14.25" hidden="1" customHeight="1" x14ac:dyDescent="0.2">
      <c r="I252" s="28"/>
      <c r="Q252" s="58"/>
      <c r="R252" s="58"/>
    </row>
    <row r="253" spans="1:18" ht="14.25" hidden="1" customHeight="1" x14ac:dyDescent="0.2">
      <c r="I253" s="28"/>
      <c r="Q253" s="58"/>
      <c r="R253" s="58"/>
    </row>
    <row r="254" spans="1:18" ht="14.25" hidden="1" customHeight="1" x14ac:dyDescent="0.2">
      <c r="I254" s="28"/>
      <c r="Q254" s="58"/>
      <c r="R254" s="58"/>
    </row>
    <row r="255" spans="1:18" ht="14.25" hidden="1" customHeight="1" x14ac:dyDescent="0.2">
      <c r="I255" s="28"/>
      <c r="Q255" s="58"/>
      <c r="R255" s="58"/>
    </row>
    <row r="256" spans="1:18" ht="14.25" hidden="1" customHeight="1" x14ac:dyDescent="0.2">
      <c r="I256" s="28"/>
      <c r="Q256" s="58"/>
      <c r="R256" s="58"/>
    </row>
    <row r="257" spans="9:18" ht="14.25" hidden="1" customHeight="1" x14ac:dyDescent="0.2">
      <c r="I257" s="28"/>
      <c r="Q257" s="58"/>
      <c r="R257" s="58"/>
    </row>
    <row r="258" spans="9:18" ht="14.25" hidden="1" customHeight="1" x14ac:dyDescent="0.2">
      <c r="I258" s="28"/>
      <c r="Q258" s="58"/>
      <c r="R258" s="58"/>
    </row>
    <row r="259" spans="9:18" ht="14.25" hidden="1" customHeight="1" x14ac:dyDescent="0.2">
      <c r="I259" s="28"/>
      <c r="Q259" s="58"/>
      <c r="R259" s="58"/>
    </row>
    <row r="260" spans="9:18" ht="14.25" hidden="1" customHeight="1" x14ac:dyDescent="0.2">
      <c r="I260" s="28"/>
      <c r="Q260" s="58"/>
      <c r="R260" s="58"/>
    </row>
    <row r="261" spans="9:18" ht="14.25" hidden="1" customHeight="1" x14ac:dyDescent="0.2">
      <c r="Q261" s="58"/>
      <c r="R261" s="58"/>
    </row>
    <row r="262" spans="9:18" ht="14.25" hidden="1" customHeight="1" x14ac:dyDescent="0.2">
      <c r="Q262" s="58"/>
      <c r="R262" s="58"/>
    </row>
    <row r="263" spans="9:18" ht="14.25" hidden="1" customHeight="1" x14ac:dyDescent="0.2">
      <c r="Q263" s="58"/>
      <c r="R263" s="58"/>
    </row>
    <row r="264" spans="9:18" ht="14.25" hidden="1" customHeight="1" x14ac:dyDescent="0.2">
      <c r="Q264" s="58"/>
      <c r="R264" s="58"/>
    </row>
    <row r="265" spans="9:18" ht="14.25" hidden="1" customHeight="1" x14ac:dyDescent="0.2">
      <c r="Q265" s="58"/>
      <c r="R265" s="58"/>
    </row>
    <row r="266" spans="9:18" ht="14.25" hidden="1" customHeight="1" x14ac:dyDescent="0.2">
      <c r="Q266" s="58"/>
      <c r="R266" s="58"/>
    </row>
    <row r="267" spans="9:18" ht="14.25" hidden="1" customHeight="1" x14ac:dyDescent="0.2">
      <c r="Q267" s="58"/>
      <c r="R267" s="58"/>
    </row>
    <row r="268" spans="9:18" ht="14.25" hidden="1" customHeight="1" x14ac:dyDescent="0.2">
      <c r="Q268" s="58"/>
      <c r="R268" s="58"/>
    </row>
    <row r="269" spans="9:18" ht="14.25" hidden="1" customHeight="1" x14ac:dyDescent="0.2">
      <c r="Q269" s="58"/>
      <c r="R269" s="58"/>
    </row>
    <row r="270" spans="9:18" ht="14.25" hidden="1" customHeight="1" x14ac:dyDescent="0.2">
      <c r="Q270" s="58"/>
      <c r="R270" s="58"/>
    </row>
    <row r="271" spans="9:18" ht="14.25" hidden="1" customHeight="1" x14ac:dyDescent="0.2">
      <c r="Q271" s="58"/>
      <c r="R271" s="58"/>
    </row>
    <row r="272" spans="9:18" ht="14.25" hidden="1" customHeight="1" x14ac:dyDescent="0.2">
      <c r="Q272" s="58"/>
      <c r="R272" s="58"/>
    </row>
    <row r="273" spans="9:18" ht="14.25" hidden="1" customHeight="1" x14ac:dyDescent="0.2">
      <c r="Q273" s="58"/>
      <c r="R273" s="58"/>
    </row>
    <row r="274" spans="9:18" ht="14.25" hidden="1" customHeight="1" x14ac:dyDescent="0.2">
      <c r="Q274" s="58"/>
      <c r="R274" s="58"/>
    </row>
    <row r="275" spans="9:18" ht="14.25" hidden="1" customHeight="1" x14ac:dyDescent="0.2">
      <c r="Q275" s="58"/>
      <c r="R275" s="58"/>
    </row>
    <row r="276" spans="9:18" ht="14.25" hidden="1" customHeight="1" x14ac:dyDescent="0.2">
      <c r="Q276" s="58"/>
      <c r="R276" s="58"/>
    </row>
    <row r="277" spans="9:18" ht="14.25" hidden="1" customHeight="1" x14ac:dyDescent="0.2">
      <c r="Q277" s="58"/>
      <c r="R277" s="58"/>
    </row>
    <row r="278" spans="9:18" ht="14.25" hidden="1" customHeight="1" x14ac:dyDescent="0.2">
      <c r="Q278" s="58"/>
      <c r="R278" s="58"/>
    </row>
    <row r="279" spans="9:18" ht="14.25" hidden="1" customHeight="1" x14ac:dyDescent="0.2">
      <c r="Q279" s="58"/>
      <c r="R279" s="58"/>
    </row>
    <row r="280" spans="9:18" ht="14.25" hidden="1" customHeight="1" x14ac:dyDescent="0.2">
      <c r="Q280" s="58"/>
      <c r="R280" s="58"/>
    </row>
    <row r="281" spans="9:18" ht="14.25" hidden="1" customHeight="1" x14ac:dyDescent="0.2">
      <c r="I281" s="28"/>
      <c r="Q281" s="58"/>
      <c r="R281" s="58"/>
    </row>
    <row r="282" spans="9:18" ht="14.25" hidden="1" customHeight="1" x14ac:dyDescent="0.2">
      <c r="I282" s="28"/>
      <c r="Q282" s="58"/>
      <c r="R282" s="58"/>
    </row>
    <row r="283" spans="9:18" ht="14.25" hidden="1" customHeight="1" x14ac:dyDescent="0.2">
      <c r="I283" s="28"/>
      <c r="Q283" s="58"/>
      <c r="R283" s="58"/>
    </row>
    <row r="284" spans="9:18" ht="14.25" hidden="1" customHeight="1" x14ac:dyDescent="0.2">
      <c r="I284" s="28"/>
      <c r="Q284" s="58"/>
      <c r="R284" s="58"/>
    </row>
    <row r="285" spans="9:18" ht="14.25" hidden="1" customHeight="1" x14ac:dyDescent="0.2">
      <c r="I285" s="28"/>
      <c r="Q285" s="58"/>
      <c r="R285" s="58"/>
    </row>
    <row r="286" spans="9:18" ht="14.25" hidden="1" customHeight="1" x14ac:dyDescent="0.2">
      <c r="I286" s="28"/>
      <c r="Q286" s="58"/>
      <c r="R286" s="58"/>
    </row>
    <row r="287" spans="9:18" ht="14.25" hidden="1" customHeight="1" x14ac:dyDescent="0.2">
      <c r="I287" s="28"/>
      <c r="Q287" s="58"/>
      <c r="R287" s="58"/>
    </row>
    <row r="288" spans="9:18" ht="14.25" hidden="1" customHeight="1" x14ac:dyDescent="0.2">
      <c r="I288" s="28"/>
      <c r="Q288" s="58"/>
      <c r="R288" s="58"/>
    </row>
    <row r="289" spans="1:18" ht="14.25" hidden="1" customHeight="1" x14ac:dyDescent="0.2">
      <c r="I289" s="28"/>
      <c r="Q289" s="58"/>
      <c r="R289" s="58"/>
    </row>
    <row r="290" spans="1:18" ht="14.25" hidden="1" customHeight="1" x14ac:dyDescent="0.2">
      <c r="I290" s="28"/>
      <c r="Q290" s="58"/>
      <c r="R290" s="58"/>
    </row>
    <row r="291" spans="1:18" ht="14.25" hidden="1" customHeight="1" x14ac:dyDescent="0.2">
      <c r="I291" s="28"/>
      <c r="Q291" s="58"/>
      <c r="R291" s="58"/>
    </row>
    <row r="292" spans="1:18" ht="14.25" hidden="1" customHeight="1" x14ac:dyDescent="0.2">
      <c r="I292" s="28"/>
      <c r="Q292" s="58"/>
      <c r="R292" s="58"/>
    </row>
    <row r="293" spans="1:18" ht="14.25" hidden="1" customHeight="1" x14ac:dyDescent="0.2">
      <c r="I293" s="28"/>
      <c r="Q293" s="58"/>
      <c r="R293" s="58"/>
    </row>
    <row r="294" spans="1:18" ht="14.25" hidden="1" customHeight="1" x14ac:dyDescent="0.2">
      <c r="I294" s="28"/>
      <c r="Q294" s="58"/>
      <c r="R294" s="58"/>
    </row>
    <row r="295" spans="1:18" ht="14.25" hidden="1" customHeight="1" x14ac:dyDescent="0.2">
      <c r="F295" s="28"/>
      <c r="I295" s="28"/>
      <c r="Q295" s="58"/>
      <c r="R295" s="58"/>
    </row>
    <row r="296" spans="1:18" ht="14.25" hidden="1" customHeight="1" x14ac:dyDescent="0.2">
      <c r="F296" s="28"/>
      <c r="I296" s="28"/>
      <c r="Q296" s="58"/>
      <c r="R296" s="58"/>
    </row>
    <row r="297" spans="1:18" ht="14.25" hidden="1" customHeight="1" x14ac:dyDescent="0.2">
      <c r="I297" s="28"/>
      <c r="Q297" s="58"/>
      <c r="R297" s="58"/>
    </row>
    <row r="298" spans="1:18" ht="14.25" hidden="1" customHeight="1" x14ac:dyDescent="0.2">
      <c r="I298" s="28"/>
      <c r="Q298" s="58"/>
    </row>
    <row r="299" spans="1:18" ht="14.25" hidden="1" customHeight="1" x14ac:dyDescent="0.2">
      <c r="I299" s="28"/>
      <c r="Q299" s="58"/>
    </row>
    <row r="300" spans="1:18" ht="14.25" hidden="1" customHeight="1" x14ac:dyDescent="0.2">
      <c r="I300" s="28"/>
      <c r="Q300" s="58"/>
    </row>
    <row r="301" spans="1:18" ht="14.25" hidden="1" customHeight="1" x14ac:dyDescent="0.2">
      <c r="A301" s="28"/>
      <c r="B301" s="28"/>
      <c r="C301" s="28"/>
      <c r="F301" s="28"/>
      <c r="I301" s="28"/>
      <c r="Q301" s="58"/>
    </row>
    <row r="302" spans="1:18" ht="14.25" hidden="1" customHeight="1" x14ac:dyDescent="0.2">
      <c r="A302" s="28"/>
      <c r="B302" s="28"/>
      <c r="C302" s="28"/>
      <c r="F302" s="28"/>
      <c r="I302" s="28"/>
      <c r="Q302" s="58"/>
    </row>
    <row r="303" spans="1:18" ht="14.25" hidden="1" customHeight="1" x14ac:dyDescent="0.2">
      <c r="A303" s="28"/>
      <c r="B303" s="28"/>
      <c r="C303" s="28"/>
      <c r="F303" s="28"/>
      <c r="I303" s="28"/>
      <c r="Q303" s="58"/>
    </row>
    <row r="304" spans="1:18" ht="14.25" hidden="1" customHeight="1" x14ac:dyDescent="0.2">
      <c r="A304" s="28"/>
      <c r="B304" s="28"/>
      <c r="C304" s="28"/>
      <c r="F304" s="28"/>
      <c r="I304" s="28"/>
      <c r="Q304" s="58"/>
    </row>
    <row r="305" spans="1:17" ht="14.25" hidden="1" customHeight="1" x14ac:dyDescent="0.2">
      <c r="A305" s="28"/>
      <c r="B305" s="28"/>
      <c r="C305" s="28"/>
      <c r="F305" s="28"/>
      <c r="I305" s="28"/>
      <c r="Q305" s="58"/>
    </row>
    <row r="306" spans="1:17" ht="14.25" hidden="1" customHeight="1" x14ac:dyDescent="0.2">
      <c r="A306" s="28"/>
      <c r="B306" s="28"/>
      <c r="C306" s="28"/>
      <c r="F306" s="28"/>
      <c r="I306" s="28"/>
      <c r="Q306" s="58"/>
    </row>
    <row r="307" spans="1:17" ht="14.25" hidden="1" customHeight="1" x14ac:dyDescent="0.2">
      <c r="I307" s="28"/>
      <c r="Q307" s="58"/>
    </row>
    <row r="308" spans="1:17" ht="14.25" hidden="1" customHeight="1" x14ac:dyDescent="0.2">
      <c r="I308" s="28"/>
      <c r="Q308" s="58"/>
    </row>
    <row r="309" spans="1:17" ht="14.25" hidden="1" customHeight="1" x14ac:dyDescent="0.2">
      <c r="I309" s="28"/>
      <c r="Q309" s="58"/>
    </row>
    <row r="310" spans="1:17" ht="14.25" hidden="1" customHeight="1" x14ac:dyDescent="0.2">
      <c r="I310" s="28"/>
      <c r="Q310" s="58"/>
    </row>
    <row r="311" spans="1:17" ht="14.25" hidden="1" customHeight="1" x14ac:dyDescent="0.2">
      <c r="I311" s="28"/>
      <c r="Q311" s="58"/>
    </row>
    <row r="312" spans="1:17" ht="14.25" hidden="1" customHeight="1" x14ac:dyDescent="0.2">
      <c r="I312" s="28"/>
      <c r="Q312" s="58"/>
    </row>
    <row r="313" spans="1:17" ht="14.25" hidden="1" customHeight="1" x14ac:dyDescent="0.2">
      <c r="I313" s="28"/>
      <c r="Q313" s="58"/>
    </row>
    <row r="314" spans="1:17" ht="14.25" hidden="1" customHeight="1" x14ac:dyDescent="0.2">
      <c r="I314" s="28"/>
      <c r="Q314" s="58"/>
    </row>
    <row r="315" spans="1:17" ht="14.25" hidden="1" customHeight="1" x14ac:dyDescent="0.2">
      <c r="I315" s="28"/>
      <c r="Q315" s="58"/>
    </row>
    <row r="316" spans="1:17" ht="14.25" hidden="1" customHeight="1" x14ac:dyDescent="0.2">
      <c r="I316" s="28"/>
      <c r="Q316" s="58"/>
    </row>
    <row r="317" spans="1:17" ht="14.25" hidden="1" customHeight="1" x14ac:dyDescent="0.2">
      <c r="I317" s="28"/>
      <c r="Q317" s="58"/>
    </row>
    <row r="318" spans="1:17" ht="14.25" hidden="1" customHeight="1" x14ac:dyDescent="0.2">
      <c r="I318" s="28"/>
      <c r="Q318" s="58"/>
    </row>
    <row r="319" spans="1:17" ht="14.25" hidden="1" customHeight="1" x14ac:dyDescent="0.2">
      <c r="I319" s="28"/>
      <c r="Q319" s="58"/>
    </row>
    <row r="320" spans="1:17" ht="14.25" hidden="1" customHeight="1" x14ac:dyDescent="0.2">
      <c r="I320" s="28"/>
      <c r="Q320" s="58"/>
    </row>
    <row r="321" spans="9:17" ht="14.25" hidden="1" customHeight="1" x14ac:dyDescent="0.2">
      <c r="I321" s="28"/>
      <c r="Q321" s="58"/>
    </row>
    <row r="322" spans="9:17" ht="14.25" hidden="1" customHeight="1" x14ac:dyDescent="0.2">
      <c r="I322" s="28"/>
      <c r="Q322" s="58"/>
    </row>
    <row r="323" spans="9:17" ht="14.25" hidden="1" customHeight="1" x14ac:dyDescent="0.2">
      <c r="I323" s="28"/>
      <c r="Q323" s="58"/>
    </row>
    <row r="324" spans="9:17" ht="14.25" hidden="1" customHeight="1" x14ac:dyDescent="0.2">
      <c r="I324" s="28"/>
      <c r="Q324" s="58"/>
    </row>
    <row r="325" spans="9:17" ht="14.25" hidden="1" customHeight="1" x14ac:dyDescent="0.2">
      <c r="I325" s="28"/>
      <c r="Q325" s="58"/>
    </row>
    <row r="326" spans="9:17" ht="14.25" hidden="1" customHeight="1" x14ac:dyDescent="0.2">
      <c r="I326" s="28"/>
      <c r="Q326" s="58"/>
    </row>
    <row r="327" spans="9:17" ht="14.25" hidden="1" customHeight="1" x14ac:dyDescent="0.2">
      <c r="I327" s="28"/>
      <c r="Q327" s="58"/>
    </row>
    <row r="328" spans="9:17" ht="14.25" hidden="1" customHeight="1" x14ac:dyDescent="0.2">
      <c r="I328" s="28"/>
      <c r="Q328" s="58"/>
    </row>
    <row r="329" spans="9:17" ht="14.25" hidden="1" customHeight="1" x14ac:dyDescent="0.2">
      <c r="I329" s="28"/>
      <c r="Q329" s="58"/>
    </row>
    <row r="330" spans="9:17" ht="14.25" hidden="1" customHeight="1" x14ac:dyDescent="0.2">
      <c r="I330" s="28"/>
      <c r="Q330" s="58"/>
    </row>
    <row r="331" spans="9:17" ht="14.25" hidden="1" customHeight="1" x14ac:dyDescent="0.2">
      <c r="I331" s="28"/>
      <c r="Q331" s="58"/>
    </row>
    <row r="332" spans="9:17" ht="14.25" hidden="1" customHeight="1" x14ac:dyDescent="0.2">
      <c r="I332" s="28"/>
    </row>
    <row r="333" spans="9:17" ht="14.25" hidden="1" customHeight="1" x14ac:dyDescent="0.2">
      <c r="I333" s="28"/>
    </row>
    <row r="334" spans="9:17" ht="14.25" hidden="1" customHeight="1" x14ac:dyDescent="0.2">
      <c r="I334" s="28"/>
    </row>
    <row r="335" spans="9:17" ht="14.25" hidden="1" customHeight="1" x14ac:dyDescent="0.2">
      <c r="I335" s="28"/>
    </row>
    <row r="336" spans="9:17" ht="14.25" hidden="1" customHeight="1" x14ac:dyDescent="0.2">
      <c r="I336" s="28"/>
    </row>
    <row r="337" spans="9:9" ht="14.25" hidden="1" customHeight="1" x14ac:dyDescent="0.2">
      <c r="I337" s="28"/>
    </row>
    <row r="338" spans="9:9" ht="14.25" hidden="1" customHeight="1" x14ac:dyDescent="0.2">
      <c r="I338" s="28"/>
    </row>
    <row r="339" spans="9:9" ht="14.25" hidden="1" customHeight="1" x14ac:dyDescent="0.2">
      <c r="I339" s="28"/>
    </row>
    <row r="340" spans="9:9" ht="14.25" hidden="1" customHeight="1" x14ac:dyDescent="0.2">
      <c r="I340" s="28"/>
    </row>
    <row r="341" spans="9:9" ht="14.25" hidden="1" customHeight="1" x14ac:dyDescent="0.2">
      <c r="I341" s="28"/>
    </row>
    <row r="342" spans="9:9" ht="14.25" hidden="1" customHeight="1" x14ac:dyDescent="0.2">
      <c r="I342" s="28"/>
    </row>
    <row r="343" spans="9:9" ht="14.25" hidden="1" customHeight="1" x14ac:dyDescent="0.2">
      <c r="I343" s="28"/>
    </row>
    <row r="344" spans="9:9" ht="14.25" hidden="1" customHeight="1" x14ac:dyDescent="0.2">
      <c r="I344" s="28"/>
    </row>
    <row r="345" spans="9:9" ht="14.25" hidden="1" customHeight="1" x14ac:dyDescent="0.2">
      <c r="I345" s="28"/>
    </row>
    <row r="346" spans="9:9" ht="14.25" hidden="1" customHeight="1" x14ac:dyDescent="0.2">
      <c r="I346" s="28"/>
    </row>
    <row r="347" spans="9:9" ht="14.25" hidden="1" customHeight="1" x14ac:dyDescent="0.2">
      <c r="I347" s="28"/>
    </row>
    <row r="348" spans="9:9" ht="14.25" hidden="1" customHeight="1" x14ac:dyDescent="0.2">
      <c r="I348" s="28"/>
    </row>
    <row r="349" spans="9:9" ht="14.25" hidden="1" customHeight="1" x14ac:dyDescent="0.2">
      <c r="I349" s="28"/>
    </row>
    <row r="350" spans="9:9" ht="14.25" hidden="1" customHeight="1" x14ac:dyDescent="0.2">
      <c r="I350" s="28"/>
    </row>
    <row r="351" spans="9:9" ht="14.25" hidden="1" customHeight="1" x14ac:dyDescent="0.2">
      <c r="I351" s="28"/>
    </row>
    <row r="352" spans="9:9" ht="14.25" hidden="1" customHeight="1" x14ac:dyDescent="0.2">
      <c r="I352" s="28"/>
    </row>
    <row r="353" spans="9:9" ht="14.25" hidden="1" customHeight="1" x14ac:dyDescent="0.2">
      <c r="I353" s="28"/>
    </row>
    <row r="354" spans="9:9" ht="14.25" hidden="1" customHeight="1" x14ac:dyDescent="0.2">
      <c r="I354" s="28"/>
    </row>
    <row r="355" spans="9:9" ht="14.25" hidden="1" customHeight="1" x14ac:dyDescent="0.2">
      <c r="I355" s="28"/>
    </row>
    <row r="356" spans="9:9" ht="14.25" hidden="1" customHeight="1" x14ac:dyDescent="0.2">
      <c r="I356" s="28"/>
    </row>
    <row r="357" spans="9:9" ht="14.25" hidden="1" customHeight="1" x14ac:dyDescent="0.2">
      <c r="I357" s="28"/>
    </row>
    <row r="358" spans="9:9" ht="14.25" hidden="1" customHeight="1" x14ac:dyDescent="0.2">
      <c r="I358" s="28"/>
    </row>
    <row r="359" spans="9:9" ht="14.25" hidden="1" customHeight="1" x14ac:dyDescent="0.2">
      <c r="I359" s="28"/>
    </row>
    <row r="360" spans="9:9" ht="14.25" hidden="1" customHeight="1" x14ac:dyDescent="0.2">
      <c r="I360" s="28"/>
    </row>
    <row r="361" spans="9:9" ht="14.25" hidden="1" customHeight="1" x14ac:dyDescent="0.2">
      <c r="I361" s="28"/>
    </row>
    <row r="362" spans="9:9" ht="14.25" hidden="1" customHeight="1" x14ac:dyDescent="0.2">
      <c r="I362" s="28"/>
    </row>
    <row r="363" spans="9:9" ht="14.25" hidden="1" customHeight="1" x14ac:dyDescent="0.2">
      <c r="I363" s="28"/>
    </row>
    <row r="364" spans="9:9" ht="14.25" hidden="1" customHeight="1" x14ac:dyDescent="0.2">
      <c r="I364" s="28"/>
    </row>
    <row r="365" spans="9:9" ht="14.25" hidden="1" customHeight="1" x14ac:dyDescent="0.2">
      <c r="I365" s="28"/>
    </row>
    <row r="366" spans="9:9" ht="14.25" hidden="1" customHeight="1" x14ac:dyDescent="0.2">
      <c r="I366" s="28"/>
    </row>
    <row r="367" spans="9:9" ht="14.25" hidden="1" customHeight="1" x14ac:dyDescent="0.2">
      <c r="I367" s="28"/>
    </row>
    <row r="368" spans="9:9" ht="14.25" hidden="1" customHeight="1" x14ac:dyDescent="0.2">
      <c r="I368" s="28"/>
    </row>
    <row r="369" spans="9:9" ht="14.25" hidden="1" customHeight="1" x14ac:dyDescent="0.2">
      <c r="I369" s="28"/>
    </row>
    <row r="370" spans="9:9" ht="14.25" hidden="1" customHeight="1" x14ac:dyDescent="0.2">
      <c r="I370" s="28"/>
    </row>
    <row r="371" spans="9:9" ht="14.25" hidden="1" customHeight="1" x14ac:dyDescent="0.2">
      <c r="I371" s="28"/>
    </row>
    <row r="372" spans="9:9" ht="14.25" hidden="1" customHeight="1" x14ac:dyDescent="0.2">
      <c r="I372" s="28"/>
    </row>
    <row r="373" spans="9:9" ht="14.25" hidden="1" customHeight="1" x14ac:dyDescent="0.2">
      <c r="I373" s="28"/>
    </row>
    <row r="374" spans="9:9" ht="14.25" hidden="1" customHeight="1" x14ac:dyDescent="0.2">
      <c r="I374" s="28"/>
    </row>
    <row r="375" spans="9:9" ht="14.25" hidden="1" customHeight="1" x14ac:dyDescent="0.2">
      <c r="I375" s="28"/>
    </row>
    <row r="376" spans="9:9" ht="14.25" hidden="1" customHeight="1" x14ac:dyDescent="0.2">
      <c r="I376" s="28"/>
    </row>
    <row r="377" spans="9:9" ht="14.25" hidden="1" customHeight="1" x14ac:dyDescent="0.2">
      <c r="I377" s="28"/>
    </row>
    <row r="378" spans="9:9" ht="14.25" hidden="1" customHeight="1" x14ac:dyDescent="0.2">
      <c r="I378" s="28"/>
    </row>
    <row r="379" spans="9:9" ht="14.25" hidden="1" customHeight="1" x14ac:dyDescent="0.2">
      <c r="I379" s="28"/>
    </row>
    <row r="380" spans="9:9" ht="14.25" hidden="1" customHeight="1" x14ac:dyDescent="0.2">
      <c r="I380" s="28"/>
    </row>
    <row r="381" spans="9:9" ht="14.25" hidden="1" customHeight="1" x14ac:dyDescent="0.2">
      <c r="I381" s="28"/>
    </row>
    <row r="382" spans="9:9" ht="14.25" hidden="1" customHeight="1" x14ac:dyDescent="0.2">
      <c r="I382" s="28"/>
    </row>
    <row r="383" spans="9:9" ht="14.25" hidden="1" customHeight="1" x14ac:dyDescent="0.2">
      <c r="I383" s="28"/>
    </row>
    <row r="384" spans="9:9" ht="14.25" hidden="1" customHeight="1" x14ac:dyDescent="0.2">
      <c r="I384" s="28"/>
    </row>
    <row r="385" spans="9:9" ht="14.25" hidden="1" customHeight="1" x14ac:dyDescent="0.2">
      <c r="I385" s="28"/>
    </row>
    <row r="386" spans="9:9" ht="14.25" hidden="1" customHeight="1" x14ac:dyDescent="0.2">
      <c r="I386" s="28"/>
    </row>
    <row r="387" spans="9:9" ht="14.25" hidden="1" customHeight="1" x14ac:dyDescent="0.2">
      <c r="I387" s="28"/>
    </row>
    <row r="388" spans="9:9" ht="14.25" hidden="1" customHeight="1" x14ac:dyDescent="0.2">
      <c r="I388" s="28"/>
    </row>
    <row r="389" spans="9:9" ht="14.25" hidden="1" customHeight="1" x14ac:dyDescent="0.2">
      <c r="I389" s="28"/>
    </row>
    <row r="390" spans="9:9" ht="14.25" hidden="1" customHeight="1" x14ac:dyDescent="0.2">
      <c r="I390" s="28"/>
    </row>
    <row r="391" spans="9:9" ht="14.25" hidden="1" customHeight="1" x14ac:dyDescent="0.2">
      <c r="I391" s="28"/>
    </row>
    <row r="392" spans="9:9" ht="14.25" hidden="1" customHeight="1" x14ac:dyDescent="0.2">
      <c r="I392" s="28"/>
    </row>
    <row r="393" spans="9:9" ht="14.25" hidden="1" customHeight="1" x14ac:dyDescent="0.2">
      <c r="I393" s="28"/>
    </row>
    <row r="394" spans="9:9" ht="14.25" hidden="1" customHeight="1" x14ac:dyDescent="0.2">
      <c r="I394" s="28"/>
    </row>
    <row r="395" spans="9:9" ht="14.25" hidden="1" customHeight="1" x14ac:dyDescent="0.2">
      <c r="I395" s="28"/>
    </row>
    <row r="396" spans="9:9" ht="14.25" hidden="1" customHeight="1" x14ac:dyDescent="0.2">
      <c r="I396" s="28"/>
    </row>
    <row r="397" spans="9:9" ht="14.25" hidden="1" customHeight="1" x14ac:dyDescent="0.2">
      <c r="I397" s="28"/>
    </row>
    <row r="398" spans="9:9" ht="14.25" hidden="1" customHeight="1" x14ac:dyDescent="0.2">
      <c r="I398" s="28"/>
    </row>
    <row r="399" spans="9:9" ht="14.25" hidden="1" customHeight="1" x14ac:dyDescent="0.2">
      <c r="I399" s="28"/>
    </row>
    <row r="400" spans="9:9" ht="14.25" hidden="1" customHeight="1" x14ac:dyDescent="0.2">
      <c r="I400" s="28"/>
    </row>
    <row r="401" spans="9:9" ht="14.25" hidden="1" customHeight="1" x14ac:dyDescent="0.2">
      <c r="I401" s="28"/>
    </row>
    <row r="402" spans="9:9" ht="14.25" hidden="1" customHeight="1" x14ac:dyDescent="0.2">
      <c r="I402" s="28"/>
    </row>
    <row r="403" spans="9:9" ht="14.25" hidden="1" customHeight="1" x14ac:dyDescent="0.2">
      <c r="I403" s="28"/>
    </row>
    <row r="404" spans="9:9" ht="14.25" hidden="1" customHeight="1" x14ac:dyDescent="0.2">
      <c r="I404" s="28"/>
    </row>
    <row r="405" spans="9:9" ht="14.25" hidden="1" customHeight="1" x14ac:dyDescent="0.2">
      <c r="I405" s="28"/>
    </row>
    <row r="406" spans="9:9" ht="14.25" hidden="1" customHeight="1" x14ac:dyDescent="0.2">
      <c r="I406" s="28"/>
    </row>
    <row r="407" spans="9:9" ht="14.25" hidden="1" customHeight="1" x14ac:dyDescent="0.2">
      <c r="I407" s="28"/>
    </row>
    <row r="408" spans="9:9" ht="14.25" hidden="1" customHeight="1" x14ac:dyDescent="0.2">
      <c r="I408" s="28"/>
    </row>
    <row r="409" spans="9:9" ht="14.25" hidden="1" customHeight="1" x14ac:dyDescent="0.2">
      <c r="I409" s="28"/>
    </row>
    <row r="410" spans="9:9" ht="14.25" hidden="1" customHeight="1" x14ac:dyDescent="0.2">
      <c r="I410" s="28"/>
    </row>
    <row r="411" spans="9:9" ht="14.25" hidden="1" customHeight="1" x14ac:dyDescent="0.2">
      <c r="I411" s="28"/>
    </row>
    <row r="412" spans="9:9" ht="14.25" hidden="1" customHeight="1" x14ac:dyDescent="0.2">
      <c r="I412" s="28"/>
    </row>
    <row r="413" spans="9:9" ht="14.25" hidden="1" customHeight="1" x14ac:dyDescent="0.2">
      <c r="I413" s="28"/>
    </row>
    <row r="414" spans="9:9" ht="14.25" hidden="1" customHeight="1" x14ac:dyDescent="0.2">
      <c r="I414" s="28"/>
    </row>
    <row r="415" spans="9:9" ht="14.25" hidden="1" customHeight="1" x14ac:dyDescent="0.2">
      <c r="I415" s="28"/>
    </row>
    <row r="416" spans="9:9" ht="14.25" hidden="1" customHeight="1" x14ac:dyDescent="0.2">
      <c r="I416" s="28"/>
    </row>
    <row r="417" spans="9:9" ht="14.25" hidden="1" customHeight="1" x14ac:dyDescent="0.2">
      <c r="I417" s="28"/>
    </row>
    <row r="418" spans="9:9" ht="14.25" hidden="1" customHeight="1" x14ac:dyDescent="0.2">
      <c r="I418" s="28"/>
    </row>
    <row r="419" spans="9:9" ht="14.25" hidden="1" customHeight="1" x14ac:dyDescent="0.2">
      <c r="I419" s="28"/>
    </row>
    <row r="420" spans="9:9" ht="14.25" hidden="1" customHeight="1" x14ac:dyDescent="0.2">
      <c r="I420" s="28"/>
    </row>
    <row r="421" spans="9:9" ht="14.25" hidden="1" customHeight="1" x14ac:dyDescent="0.2">
      <c r="I421" s="28"/>
    </row>
    <row r="422" spans="9:9" ht="14.25" hidden="1" customHeight="1" x14ac:dyDescent="0.2">
      <c r="I422" s="28"/>
    </row>
    <row r="423" spans="9:9" ht="14.25" hidden="1" customHeight="1" x14ac:dyDescent="0.2">
      <c r="I423" s="28"/>
    </row>
    <row r="424" spans="9:9" ht="14.25" hidden="1" customHeight="1" x14ac:dyDescent="0.2">
      <c r="I424" s="28"/>
    </row>
    <row r="425" spans="9:9" ht="14.25" hidden="1" customHeight="1" x14ac:dyDescent="0.2">
      <c r="I425" s="28"/>
    </row>
    <row r="426" spans="9:9" ht="14.25" hidden="1" customHeight="1" x14ac:dyDescent="0.2">
      <c r="I426" s="28"/>
    </row>
    <row r="427" spans="9:9" ht="14.25" hidden="1" customHeight="1" x14ac:dyDescent="0.2">
      <c r="I427" s="28"/>
    </row>
    <row r="428" spans="9:9" ht="14.25" hidden="1" customHeight="1" x14ac:dyDescent="0.2">
      <c r="I428" s="28"/>
    </row>
    <row r="429" spans="9:9" ht="14.25" hidden="1" customHeight="1" x14ac:dyDescent="0.2">
      <c r="I429" s="28"/>
    </row>
    <row r="430" spans="9:9" ht="14.25" hidden="1" customHeight="1" x14ac:dyDescent="0.2">
      <c r="I430" s="28"/>
    </row>
    <row r="431" spans="9:9" ht="14.25" hidden="1" customHeight="1" x14ac:dyDescent="0.2">
      <c r="I431" s="28"/>
    </row>
    <row r="432" spans="9:9" ht="14.25" hidden="1" customHeight="1" x14ac:dyDescent="0.2">
      <c r="I432" s="28"/>
    </row>
    <row r="433" spans="9:9" ht="14.25" hidden="1" customHeight="1" x14ac:dyDescent="0.2">
      <c r="I433" s="28"/>
    </row>
    <row r="434" spans="9:9" ht="14.25" hidden="1" customHeight="1" x14ac:dyDescent="0.2">
      <c r="I434" s="28"/>
    </row>
    <row r="435" spans="9:9" ht="14.25" hidden="1" customHeight="1" x14ac:dyDescent="0.2">
      <c r="I435" s="28"/>
    </row>
    <row r="436" spans="9:9" ht="14.25" hidden="1" customHeight="1" x14ac:dyDescent="0.2">
      <c r="I436" s="28"/>
    </row>
    <row r="437" spans="9:9" ht="14.25" hidden="1" customHeight="1" x14ac:dyDescent="0.2">
      <c r="I437" s="28"/>
    </row>
    <row r="438" spans="9:9" ht="14.25" hidden="1" customHeight="1" x14ac:dyDescent="0.2">
      <c r="I438" s="28"/>
    </row>
    <row r="439" spans="9:9" ht="14.25" hidden="1" customHeight="1" x14ac:dyDescent="0.2">
      <c r="I439" s="28"/>
    </row>
    <row r="440" spans="9:9" ht="14.25" hidden="1" customHeight="1" x14ac:dyDescent="0.2">
      <c r="I440" s="28"/>
    </row>
    <row r="441" spans="9:9" ht="14.25" hidden="1" customHeight="1" x14ac:dyDescent="0.2">
      <c r="I441" s="28"/>
    </row>
    <row r="442" spans="9:9" ht="14.25" hidden="1" customHeight="1" x14ac:dyDescent="0.2">
      <c r="I442" s="28"/>
    </row>
    <row r="443" spans="9:9" ht="14.25" hidden="1" customHeight="1" x14ac:dyDescent="0.2">
      <c r="I443" s="28"/>
    </row>
    <row r="444" spans="9:9" ht="14.25" hidden="1" customHeight="1" x14ac:dyDescent="0.2">
      <c r="I444" s="28"/>
    </row>
    <row r="445" spans="9:9" ht="14.25" hidden="1" customHeight="1" x14ac:dyDescent="0.2">
      <c r="I445" s="28"/>
    </row>
    <row r="446" spans="9:9" ht="14.25" hidden="1" customHeight="1" x14ac:dyDescent="0.2">
      <c r="I446" s="28"/>
    </row>
    <row r="447" spans="9:9" ht="14.25" hidden="1" customHeight="1" x14ac:dyDescent="0.2">
      <c r="I447" s="28"/>
    </row>
    <row r="448" spans="9:9" ht="14.25" hidden="1" customHeight="1" x14ac:dyDescent="0.2">
      <c r="I448" s="28"/>
    </row>
    <row r="449" spans="9:9" ht="14.25" hidden="1" customHeight="1" x14ac:dyDescent="0.2">
      <c r="I449" s="28"/>
    </row>
    <row r="450" spans="9:9" ht="14.25" hidden="1" customHeight="1" x14ac:dyDescent="0.2">
      <c r="I450" s="28"/>
    </row>
    <row r="451" spans="9:9" ht="14.25" hidden="1" customHeight="1" x14ac:dyDescent="0.2">
      <c r="I451" s="28"/>
    </row>
    <row r="452" spans="9:9" ht="14.25" hidden="1" customHeight="1" x14ac:dyDescent="0.2">
      <c r="I452" s="28"/>
    </row>
    <row r="453" spans="9:9" ht="14.25" hidden="1" customHeight="1" x14ac:dyDescent="0.2">
      <c r="I453" s="28"/>
    </row>
    <row r="454" spans="9:9" ht="14.25" hidden="1" customHeight="1" x14ac:dyDescent="0.2">
      <c r="I454" s="28"/>
    </row>
    <row r="455" spans="9:9" ht="14.25" hidden="1" customHeight="1" x14ac:dyDescent="0.2">
      <c r="I455" s="28"/>
    </row>
    <row r="456" spans="9:9" ht="14.25" hidden="1" customHeight="1" x14ac:dyDescent="0.2">
      <c r="I456" s="28"/>
    </row>
    <row r="457" spans="9:9" ht="14.25" hidden="1" customHeight="1" x14ac:dyDescent="0.2">
      <c r="I457" s="28"/>
    </row>
    <row r="458" spans="9:9" ht="14.25" hidden="1" customHeight="1" x14ac:dyDescent="0.2">
      <c r="I458" s="28"/>
    </row>
    <row r="459" spans="9:9" ht="14.25" hidden="1" customHeight="1" x14ac:dyDescent="0.2">
      <c r="I459" s="28"/>
    </row>
    <row r="460" spans="9:9" ht="14.25" hidden="1" customHeight="1" x14ac:dyDescent="0.2">
      <c r="I460" s="28"/>
    </row>
    <row r="461" spans="9:9" ht="14.25" hidden="1" customHeight="1" x14ac:dyDescent="0.2">
      <c r="I461" s="28"/>
    </row>
    <row r="462" spans="9:9" ht="14.25" hidden="1" customHeight="1" x14ac:dyDescent="0.2">
      <c r="I462" s="28"/>
    </row>
    <row r="463" spans="9:9" ht="14.25" hidden="1" customHeight="1" x14ac:dyDescent="0.2">
      <c r="I463" s="28"/>
    </row>
    <row r="464" spans="9:9" ht="14.25" hidden="1" customHeight="1" x14ac:dyDescent="0.2">
      <c r="I464" s="28"/>
    </row>
    <row r="465" spans="9:9" ht="14.25" hidden="1" customHeight="1" x14ac:dyDescent="0.2">
      <c r="I465" s="28"/>
    </row>
    <row r="466" spans="9:9" ht="14.25" hidden="1" customHeight="1" x14ac:dyDescent="0.2">
      <c r="I466" s="28"/>
    </row>
    <row r="467" spans="9:9" ht="14.25" hidden="1" customHeight="1" x14ac:dyDescent="0.2">
      <c r="I467" s="28"/>
    </row>
    <row r="468" spans="9:9" ht="14.25" hidden="1" customHeight="1" x14ac:dyDescent="0.2">
      <c r="I468" s="28"/>
    </row>
    <row r="469" spans="9:9" ht="14.25" hidden="1" customHeight="1" x14ac:dyDescent="0.2">
      <c r="I469" s="28"/>
    </row>
    <row r="470" spans="9:9" ht="14.25" hidden="1" customHeight="1" x14ac:dyDescent="0.2">
      <c r="I470" s="28"/>
    </row>
    <row r="471" spans="9:9" ht="14.25" hidden="1" customHeight="1" x14ac:dyDescent="0.2">
      <c r="I471" s="28"/>
    </row>
    <row r="472" spans="9:9" ht="14.25" hidden="1" customHeight="1" x14ac:dyDescent="0.2">
      <c r="I472" s="28"/>
    </row>
    <row r="473" spans="9:9" ht="14.25" hidden="1" customHeight="1" x14ac:dyDescent="0.2">
      <c r="I473" s="28"/>
    </row>
    <row r="474" spans="9:9" ht="14.25" hidden="1" customHeight="1" x14ac:dyDescent="0.2">
      <c r="I474" s="28"/>
    </row>
    <row r="475" spans="9:9" ht="14.25" hidden="1" customHeight="1" x14ac:dyDescent="0.2">
      <c r="I475" s="28"/>
    </row>
    <row r="476" spans="9:9" ht="14.25" hidden="1" customHeight="1" x14ac:dyDescent="0.2">
      <c r="I476" s="28"/>
    </row>
    <row r="477" spans="9:9" ht="14.25" hidden="1" customHeight="1" x14ac:dyDescent="0.2">
      <c r="I477" s="28"/>
    </row>
    <row r="478" spans="9:9" ht="14.25" hidden="1" customHeight="1" x14ac:dyDescent="0.2">
      <c r="I478" s="28"/>
    </row>
    <row r="479" spans="9:9" ht="14.25" hidden="1" customHeight="1" x14ac:dyDescent="0.2">
      <c r="I479" s="28"/>
    </row>
    <row r="480" spans="9:9" ht="14.25" hidden="1" customHeight="1" x14ac:dyDescent="0.2">
      <c r="I480" s="28"/>
    </row>
    <row r="481" spans="9:21" ht="14.25" hidden="1" customHeight="1" x14ac:dyDescent="0.2">
      <c r="I481" s="28"/>
    </row>
    <row r="482" spans="9:21" ht="14.25" hidden="1" customHeight="1" x14ac:dyDescent="0.2">
      <c r="I482" s="28"/>
    </row>
    <row r="483" spans="9:21" ht="14.25" hidden="1" customHeight="1" x14ac:dyDescent="0.2">
      <c r="I483" s="28"/>
    </row>
    <row r="484" spans="9:21" ht="14.25" hidden="1" customHeight="1" x14ac:dyDescent="0.2">
      <c r="I484" s="28"/>
    </row>
    <row r="485" spans="9:21" ht="14.25" hidden="1" customHeight="1" x14ac:dyDescent="0.2">
      <c r="I485" s="28"/>
    </row>
    <row r="486" spans="9:21" ht="14.25" hidden="1" customHeight="1" x14ac:dyDescent="0.2">
      <c r="I486" s="28"/>
    </row>
    <row r="487" spans="9:21" ht="14.25" hidden="1" customHeight="1" x14ac:dyDescent="0.2">
      <c r="I487" s="28"/>
    </row>
    <row r="488" spans="9:21" ht="14.25" hidden="1" customHeight="1" x14ac:dyDescent="0.2">
      <c r="I488" s="28"/>
    </row>
    <row r="489" spans="9:21" ht="14.25" hidden="1" customHeight="1" x14ac:dyDescent="0.2">
      <c r="I489" s="28"/>
    </row>
    <row r="490" spans="9:21" ht="14.25" hidden="1" customHeight="1" x14ac:dyDescent="0.2">
      <c r="I490" s="28"/>
      <c r="U490" s="19" t="s">
        <v>260</v>
      </c>
    </row>
    <row r="491" spans="9:21" ht="14.25" hidden="1" customHeight="1" x14ac:dyDescent="0.2">
      <c r="I491" s="28"/>
    </row>
    <row r="492" spans="9:21" ht="14.25" hidden="1" customHeight="1" x14ac:dyDescent="0.2">
      <c r="I492" s="28"/>
    </row>
    <row r="493" spans="9:21" ht="14.25" hidden="1" customHeight="1" x14ac:dyDescent="0.2">
      <c r="I493" s="28"/>
    </row>
    <row r="494" spans="9:21" ht="14.25" hidden="1" customHeight="1" x14ac:dyDescent="0.2">
      <c r="I494" s="28"/>
    </row>
    <row r="495" spans="9:21" ht="14.25" hidden="1" customHeight="1" x14ac:dyDescent="0.2">
      <c r="I495" s="28"/>
    </row>
    <row r="496" spans="9:21" ht="14.25" hidden="1" customHeight="1" x14ac:dyDescent="0.2">
      <c r="I496" s="28"/>
    </row>
    <row r="497" spans="9:9" ht="14.25" hidden="1" customHeight="1" x14ac:dyDescent="0.2">
      <c r="I497" s="28"/>
    </row>
    <row r="498" spans="9:9" ht="14.25" hidden="1" customHeight="1" x14ac:dyDescent="0.2">
      <c r="I498" s="28"/>
    </row>
    <row r="499" spans="9:9" ht="14.25" hidden="1" customHeight="1" x14ac:dyDescent="0.2">
      <c r="I499" s="28"/>
    </row>
    <row r="500" spans="9:9" ht="14.25" hidden="1" customHeight="1" x14ac:dyDescent="0.2">
      <c r="I500" s="28"/>
    </row>
    <row r="501" spans="9:9" ht="14.25" hidden="1" customHeight="1" x14ac:dyDescent="0.2">
      <c r="I501" s="28"/>
    </row>
    <row r="502" spans="9:9" ht="14.25" hidden="1" customHeight="1" x14ac:dyDescent="0.2">
      <c r="I502" s="28"/>
    </row>
    <row r="503" spans="9:9" ht="14.25" hidden="1" customHeight="1" x14ac:dyDescent="0.2">
      <c r="I503" s="28"/>
    </row>
    <row r="504" spans="9:9" ht="14.25" hidden="1" customHeight="1" x14ac:dyDescent="0.2">
      <c r="I504" s="28"/>
    </row>
    <row r="505" spans="9:9" ht="14.25" hidden="1" customHeight="1" x14ac:dyDescent="0.2">
      <c r="I505" s="28"/>
    </row>
    <row r="506" spans="9:9" ht="14.25" hidden="1" customHeight="1" x14ac:dyDescent="0.2">
      <c r="I506" s="28"/>
    </row>
    <row r="507" spans="9:9" ht="14.25" hidden="1" customHeight="1" x14ac:dyDescent="0.2">
      <c r="I507" s="28"/>
    </row>
    <row r="508" spans="9:9" ht="14.25" hidden="1" customHeight="1" x14ac:dyDescent="0.2">
      <c r="I508" s="28"/>
    </row>
    <row r="509" spans="9:9" ht="14.25" hidden="1" customHeight="1" x14ac:dyDescent="0.2">
      <c r="I509" s="28"/>
    </row>
    <row r="510" spans="9:9" ht="14.25" hidden="1" customHeight="1" x14ac:dyDescent="0.2">
      <c r="I510" s="28"/>
    </row>
    <row r="511" spans="9:9" ht="14.25" hidden="1" customHeight="1" x14ac:dyDescent="0.2">
      <c r="I511" s="28"/>
    </row>
    <row r="512" spans="9:9" ht="14.25" hidden="1" customHeight="1" x14ac:dyDescent="0.2">
      <c r="I512" s="28"/>
    </row>
    <row r="513" spans="9:9" ht="14.25" hidden="1" customHeight="1" x14ac:dyDescent="0.2">
      <c r="I513" s="28"/>
    </row>
    <row r="514" spans="9:9" ht="14.25" hidden="1" customHeight="1" x14ac:dyDescent="0.2">
      <c r="I514" s="28"/>
    </row>
    <row r="515" spans="9:9" ht="14.25" hidden="1" customHeight="1" x14ac:dyDescent="0.2">
      <c r="I515" s="28"/>
    </row>
    <row r="516" spans="9:9" ht="14.25" hidden="1" customHeight="1" x14ac:dyDescent="0.2">
      <c r="I516" s="28"/>
    </row>
    <row r="517" spans="9:9" ht="14.25" hidden="1" customHeight="1" x14ac:dyDescent="0.2">
      <c r="I517" s="28"/>
    </row>
    <row r="518" spans="9:9" ht="14.25" hidden="1" customHeight="1" x14ac:dyDescent="0.2">
      <c r="I518" s="28"/>
    </row>
    <row r="519" spans="9:9" ht="14.25" hidden="1" customHeight="1" x14ac:dyDescent="0.2">
      <c r="I519" s="28"/>
    </row>
    <row r="520" spans="9:9" ht="14.25" hidden="1" customHeight="1" x14ac:dyDescent="0.2">
      <c r="I520" s="28"/>
    </row>
    <row r="521" spans="9:9" ht="14.25" hidden="1" customHeight="1" x14ac:dyDescent="0.2">
      <c r="I521" s="28"/>
    </row>
    <row r="522" spans="9:9" ht="14.25" hidden="1" customHeight="1" x14ac:dyDescent="0.2">
      <c r="I522" s="28"/>
    </row>
    <row r="523" spans="9:9" ht="14.25" hidden="1" customHeight="1" x14ac:dyDescent="0.2">
      <c r="I523" s="28"/>
    </row>
    <row r="524" spans="9:9" ht="14.25" hidden="1" customHeight="1" x14ac:dyDescent="0.2">
      <c r="I524" s="28"/>
    </row>
    <row r="525" spans="9:9" ht="14.25" hidden="1" customHeight="1" x14ac:dyDescent="0.2">
      <c r="I525" s="28"/>
    </row>
    <row r="526" spans="9:9" ht="14.25" hidden="1" customHeight="1" x14ac:dyDescent="0.2">
      <c r="I526" s="28"/>
    </row>
    <row r="527" spans="9:9" ht="14.25" hidden="1" customHeight="1" x14ac:dyDescent="0.2">
      <c r="I527" s="28"/>
    </row>
    <row r="528" spans="9:9" ht="14.25" hidden="1" customHeight="1" x14ac:dyDescent="0.2">
      <c r="I528" s="28"/>
    </row>
    <row r="529" spans="9:9" ht="14.25" hidden="1" customHeight="1" x14ac:dyDescent="0.2">
      <c r="I529" s="28"/>
    </row>
    <row r="530" spans="9:9" ht="14.25" hidden="1" customHeight="1" x14ac:dyDescent="0.2">
      <c r="I530" s="28"/>
    </row>
    <row r="531" spans="9:9" ht="14.25" hidden="1" customHeight="1" x14ac:dyDescent="0.2"/>
    <row r="532" spans="9:9" ht="14.25" hidden="1" customHeight="1" x14ac:dyDescent="0.2"/>
    <row r="585" ht="35.25" hidden="1" customHeight="1" x14ac:dyDescent="0.2"/>
    <row r="586" ht="63" hidden="1" customHeight="1" x14ac:dyDescent="0.2"/>
  </sheetData>
  <sheetProtection algorithmName="SHA-512" hashValue="tvQSs0FqchybYpxv9ZNQujEOqez6lWuGBaiPsRivcjHW9XBV8Fb7T7G8FCmn9aZbObmbxmmdekX9/erbgnnqRQ==" saltValue="BRq2EXYrTeIppjCpnQq8MQ==" spinCount="100000" sheet="1" objects="1" scenarios="1" selectLockedCells="1"/>
  <protectedRanges>
    <protectedRange sqref="A58:C86" name="Range1"/>
  </protectedRanges>
  <dataConsolidate/>
  <mergeCells count="351">
    <mergeCell ref="H55:I55"/>
    <mergeCell ref="A45:C45"/>
    <mergeCell ref="A46:C46"/>
    <mergeCell ref="A47:C47"/>
    <mergeCell ref="A48:C48"/>
    <mergeCell ref="A49:C49"/>
    <mergeCell ref="A50:C50"/>
    <mergeCell ref="A51:C51"/>
    <mergeCell ref="A52:C52"/>
    <mergeCell ref="A53:C53"/>
    <mergeCell ref="A54:C54"/>
    <mergeCell ref="A55:C55"/>
    <mergeCell ref="D46:G46"/>
    <mergeCell ref="D45:G45"/>
    <mergeCell ref="D47:G47"/>
    <mergeCell ref="D48:G48"/>
    <mergeCell ref="D49:G49"/>
    <mergeCell ref="D50:G50"/>
    <mergeCell ref="D51:G51"/>
    <mergeCell ref="D52:G52"/>
    <mergeCell ref="D53:G53"/>
    <mergeCell ref="D54:G54"/>
    <mergeCell ref="D55:G55"/>
    <mergeCell ref="H47:I47"/>
    <mergeCell ref="H50:I50"/>
    <mergeCell ref="H51:I51"/>
    <mergeCell ref="H52:I52"/>
    <mergeCell ref="H53:I53"/>
    <mergeCell ref="H54:I54"/>
    <mergeCell ref="H46:I46"/>
    <mergeCell ref="H45:I45"/>
    <mergeCell ref="C32:E32"/>
    <mergeCell ref="F32:I32"/>
    <mergeCell ref="C37:E37"/>
    <mergeCell ref="C42:E42"/>
    <mergeCell ref="F42:I42"/>
    <mergeCell ref="A38:B38"/>
    <mergeCell ref="A39:B39"/>
    <mergeCell ref="A40:B40"/>
    <mergeCell ref="A41:B41"/>
    <mergeCell ref="A42:B42"/>
    <mergeCell ref="C31:E31"/>
    <mergeCell ref="J31:K31"/>
    <mergeCell ref="H48:I48"/>
    <mergeCell ref="H49:I49"/>
    <mergeCell ref="J32:K32"/>
    <mergeCell ref="J36:K36"/>
    <mergeCell ref="G19:N19"/>
    <mergeCell ref="G6:L6"/>
    <mergeCell ref="M6:N6"/>
    <mergeCell ref="G20:L20"/>
    <mergeCell ref="M20:N20"/>
    <mergeCell ref="G21:L21"/>
    <mergeCell ref="M21:N21"/>
    <mergeCell ref="A80:C80"/>
    <mergeCell ref="K80:L80"/>
    <mergeCell ref="A77:C77"/>
    <mergeCell ref="K74:L74"/>
    <mergeCell ref="A75:C75"/>
    <mergeCell ref="K75:L75"/>
    <mergeCell ref="A76:C76"/>
    <mergeCell ref="K76:L76"/>
    <mergeCell ref="A64:C64"/>
    <mergeCell ref="K57:L57"/>
    <mergeCell ref="A44:E44"/>
    <mergeCell ref="M44:O44"/>
    <mergeCell ref="A30:B30"/>
    <mergeCell ref="A31:B31"/>
    <mergeCell ref="A32:B32"/>
    <mergeCell ref="A33:B33"/>
    <mergeCell ref="A34:B34"/>
    <mergeCell ref="K77:L77"/>
    <mergeCell ref="I89:J89"/>
    <mergeCell ref="K89:L89"/>
    <mergeCell ref="A87:O87"/>
    <mergeCell ref="A88:F88"/>
    <mergeCell ref="M88:O88"/>
    <mergeCell ref="M89:N89"/>
    <mergeCell ref="A84:C84"/>
    <mergeCell ref="K84:L84"/>
    <mergeCell ref="A85:C85"/>
    <mergeCell ref="K85:L85"/>
    <mergeCell ref="A86:C86"/>
    <mergeCell ref="K86:L86"/>
    <mergeCell ref="I88:K88"/>
    <mergeCell ref="A82:C82"/>
    <mergeCell ref="K82:L82"/>
    <mergeCell ref="A83:C83"/>
    <mergeCell ref="K83:L83"/>
    <mergeCell ref="I95:J95"/>
    <mergeCell ref="I94:J94"/>
    <mergeCell ref="A95:B95"/>
    <mergeCell ref="A92:B92"/>
    <mergeCell ref="K78:L78"/>
    <mergeCell ref="A79:C79"/>
    <mergeCell ref="K79:L79"/>
    <mergeCell ref="A89:B89"/>
    <mergeCell ref="C90:H90"/>
    <mergeCell ref="C91:H91"/>
    <mergeCell ref="C92:H92"/>
    <mergeCell ref="C93:H93"/>
    <mergeCell ref="C94:H94"/>
    <mergeCell ref="C95:H95"/>
    <mergeCell ref="D80:H80"/>
    <mergeCell ref="D81:H81"/>
    <mergeCell ref="D82:H82"/>
    <mergeCell ref="D83:H83"/>
    <mergeCell ref="D84:H84"/>
    <mergeCell ref="A81:C81"/>
    <mergeCell ref="K81:L81"/>
    <mergeCell ref="D86:H86"/>
    <mergeCell ref="D22:E22"/>
    <mergeCell ref="M29:N29"/>
    <mergeCell ref="A22:C22"/>
    <mergeCell ref="A21:E21"/>
    <mergeCell ref="L26:O26"/>
    <mergeCell ref="N43:O43"/>
    <mergeCell ref="D20:E20"/>
    <mergeCell ref="A20:C20"/>
    <mergeCell ref="K101:L101"/>
    <mergeCell ref="K65:L65"/>
    <mergeCell ref="K69:L69"/>
    <mergeCell ref="K70:L70"/>
    <mergeCell ref="A68:C68"/>
    <mergeCell ref="A43:B43"/>
    <mergeCell ref="F31:I31"/>
    <mergeCell ref="A61:C61"/>
    <mergeCell ref="K66:L66"/>
    <mergeCell ref="K68:L68"/>
    <mergeCell ref="I99:J99"/>
    <mergeCell ref="K99:L99"/>
    <mergeCell ref="K67:L67"/>
    <mergeCell ref="A96:B96"/>
    <mergeCell ref="K95:L95"/>
    <mergeCell ref="I96:J96"/>
    <mergeCell ref="A121:O121"/>
    <mergeCell ref="N109:O109"/>
    <mergeCell ref="C109:M109"/>
    <mergeCell ref="A119:O119"/>
    <mergeCell ref="A113:O113"/>
    <mergeCell ref="M57:N57"/>
    <mergeCell ref="I102:J102"/>
    <mergeCell ref="A109:B109"/>
    <mergeCell ref="A117:O117"/>
    <mergeCell ref="A110:O110"/>
    <mergeCell ref="A107:E107"/>
    <mergeCell ref="K60:L60"/>
    <mergeCell ref="K102:L102"/>
    <mergeCell ref="I103:J103"/>
    <mergeCell ref="K103:L103"/>
    <mergeCell ref="A111:O111"/>
    <mergeCell ref="A103:B103"/>
    <mergeCell ref="A99:B99"/>
    <mergeCell ref="I98:J98"/>
    <mergeCell ref="K98:L98"/>
    <mergeCell ref="A98:B98"/>
    <mergeCell ref="I92:J92"/>
    <mergeCell ref="K92:L92"/>
    <mergeCell ref="K94:L94"/>
    <mergeCell ref="C104:G104"/>
    <mergeCell ref="I104:J104"/>
    <mergeCell ref="K104:L104"/>
    <mergeCell ref="A102:B102"/>
    <mergeCell ref="I100:J100"/>
    <mergeCell ref="K100:L100"/>
    <mergeCell ref="A104:B104"/>
    <mergeCell ref="A101:B101"/>
    <mergeCell ref="A66:C66"/>
    <mergeCell ref="K96:L96"/>
    <mergeCell ref="I97:J97"/>
    <mergeCell ref="K97:L97"/>
    <mergeCell ref="A93:B93"/>
    <mergeCell ref="A90:B90"/>
    <mergeCell ref="A97:B97"/>
    <mergeCell ref="A94:B94"/>
    <mergeCell ref="A91:B91"/>
    <mergeCell ref="I90:J90"/>
    <mergeCell ref="K90:L90"/>
    <mergeCell ref="I93:J93"/>
    <mergeCell ref="K93:L93"/>
    <mergeCell ref="I91:J91"/>
    <mergeCell ref="K91:L91"/>
    <mergeCell ref="A73:C73"/>
    <mergeCell ref="A62:C62"/>
    <mergeCell ref="F33:I33"/>
    <mergeCell ref="C35:E35"/>
    <mergeCell ref="C34:E34"/>
    <mergeCell ref="F34:I34"/>
    <mergeCell ref="J34:K34"/>
    <mergeCell ref="K62:L62"/>
    <mergeCell ref="D57:H57"/>
    <mergeCell ref="D58:H58"/>
    <mergeCell ref="D59:H59"/>
    <mergeCell ref="D60:H60"/>
    <mergeCell ref="D61:H61"/>
    <mergeCell ref="J42:K42"/>
    <mergeCell ref="C36:E36"/>
    <mergeCell ref="F36:I36"/>
    <mergeCell ref="C43:M43"/>
    <mergeCell ref="K59:L59"/>
    <mergeCell ref="C33:E33"/>
    <mergeCell ref="J33:K33"/>
    <mergeCell ref="D62:H62"/>
    <mergeCell ref="M45:N45"/>
    <mergeCell ref="A35:B35"/>
    <mergeCell ref="A36:B36"/>
    <mergeCell ref="A37:B37"/>
    <mergeCell ref="A72:C72"/>
    <mergeCell ref="K72:L72"/>
    <mergeCell ref="I101:J101"/>
    <mergeCell ref="C40:E40"/>
    <mergeCell ref="M56:O56"/>
    <mergeCell ref="A59:C59"/>
    <mergeCell ref="A60:C60"/>
    <mergeCell ref="A58:C58"/>
    <mergeCell ref="K71:L71"/>
    <mergeCell ref="K63:L63"/>
    <mergeCell ref="K58:L58"/>
    <mergeCell ref="A69:C69"/>
    <mergeCell ref="A71:C71"/>
    <mergeCell ref="A65:C65"/>
    <mergeCell ref="K64:L64"/>
    <mergeCell ref="A57:C57"/>
    <mergeCell ref="K61:L61"/>
    <mergeCell ref="A67:C67"/>
    <mergeCell ref="A63:C63"/>
    <mergeCell ref="A100:B100"/>
    <mergeCell ref="A56:E56"/>
    <mergeCell ref="K73:L73"/>
    <mergeCell ref="A74:C74"/>
    <mergeCell ref="A78:C78"/>
    <mergeCell ref="A9:C9"/>
    <mergeCell ref="A115:O115"/>
    <mergeCell ref="A123:O123"/>
    <mergeCell ref="F35:I35"/>
    <mergeCell ref="J35:K35"/>
    <mergeCell ref="A124:O124"/>
    <mergeCell ref="A125:O125"/>
    <mergeCell ref="A106:E106"/>
    <mergeCell ref="C39:E39"/>
    <mergeCell ref="F39:I39"/>
    <mergeCell ref="C38:E38"/>
    <mergeCell ref="F38:I38"/>
    <mergeCell ref="J38:K38"/>
    <mergeCell ref="F37:I37"/>
    <mergeCell ref="J37:K37"/>
    <mergeCell ref="J39:K39"/>
    <mergeCell ref="A122:O122"/>
    <mergeCell ref="N108:O108"/>
    <mergeCell ref="F41:I41"/>
    <mergeCell ref="J41:K41"/>
    <mergeCell ref="F40:I40"/>
    <mergeCell ref="J40:K40"/>
    <mergeCell ref="C41:E41"/>
    <mergeCell ref="A70:C70"/>
    <mergeCell ref="F28:K28"/>
    <mergeCell ref="C30:E30"/>
    <mergeCell ref="N1:O2"/>
    <mergeCell ref="N3:O3"/>
    <mergeCell ref="G18:L18"/>
    <mergeCell ref="L1:M1"/>
    <mergeCell ref="D7:E7"/>
    <mergeCell ref="D9:E9"/>
    <mergeCell ref="M18:N18"/>
    <mergeCell ref="L2:M2"/>
    <mergeCell ref="G15:N15"/>
    <mergeCell ref="G16:L16"/>
    <mergeCell ref="B3:K3"/>
    <mergeCell ref="A4:O4"/>
    <mergeCell ref="A7:C7"/>
    <mergeCell ref="L3:M3"/>
    <mergeCell ref="A5:E5"/>
    <mergeCell ref="G7:L7"/>
    <mergeCell ref="G8:L8"/>
    <mergeCell ref="A6:C6"/>
    <mergeCell ref="D6:E6"/>
    <mergeCell ref="A10:C10"/>
    <mergeCell ref="A8:C8"/>
    <mergeCell ref="D8:E8"/>
    <mergeCell ref="G9:L9"/>
    <mergeCell ref="A26:E26"/>
    <mergeCell ref="F26:K26"/>
    <mergeCell ref="A23:O23"/>
    <mergeCell ref="D19:E19"/>
    <mergeCell ref="J30:K30"/>
    <mergeCell ref="A27:O27"/>
    <mergeCell ref="A24:O24"/>
    <mergeCell ref="M28:N28"/>
    <mergeCell ref="D18:E18"/>
    <mergeCell ref="A18:C18"/>
    <mergeCell ref="A19:C19"/>
    <mergeCell ref="A25:O25"/>
    <mergeCell ref="M22:N22"/>
    <mergeCell ref="G22:L22"/>
    <mergeCell ref="A29:B29"/>
    <mergeCell ref="C29:E29"/>
    <mergeCell ref="F29:I29"/>
    <mergeCell ref="J29:K29"/>
    <mergeCell ref="F30:I30"/>
    <mergeCell ref="G17:L17"/>
    <mergeCell ref="M17:N17"/>
    <mergeCell ref="A17:C17"/>
    <mergeCell ref="A14:C14"/>
    <mergeCell ref="M14:N14"/>
    <mergeCell ref="D10:E10"/>
    <mergeCell ref="D15:E15"/>
    <mergeCell ref="A13:C13"/>
    <mergeCell ref="A15:C15"/>
    <mergeCell ref="D17:E17"/>
    <mergeCell ref="A16:E16"/>
    <mergeCell ref="D14:E14"/>
    <mergeCell ref="D13:E13"/>
    <mergeCell ref="A12:C12"/>
    <mergeCell ref="D12:E12"/>
    <mergeCell ref="M12:N12"/>
    <mergeCell ref="G10:L10"/>
    <mergeCell ref="M10:N10"/>
    <mergeCell ref="G11:N11"/>
    <mergeCell ref="M13:N13"/>
    <mergeCell ref="G13:L13"/>
    <mergeCell ref="A11:E11"/>
    <mergeCell ref="M16:N16"/>
    <mergeCell ref="G12:L12"/>
    <mergeCell ref="G14:L14"/>
    <mergeCell ref="C96:H96"/>
    <mergeCell ref="C97:H97"/>
    <mergeCell ref="C98:H98"/>
    <mergeCell ref="C99:H99"/>
    <mergeCell ref="C100:H100"/>
    <mergeCell ref="C101:H101"/>
    <mergeCell ref="C102:H102"/>
    <mergeCell ref="C103:H103"/>
    <mergeCell ref="C89:H89"/>
    <mergeCell ref="D63:H63"/>
    <mergeCell ref="D64:H64"/>
    <mergeCell ref="D65:H65"/>
    <mergeCell ref="D66:H66"/>
    <mergeCell ref="D67:H67"/>
    <mergeCell ref="D68:H68"/>
    <mergeCell ref="D69:H69"/>
    <mergeCell ref="D70:H70"/>
    <mergeCell ref="D85:H85"/>
    <mergeCell ref="D71:H71"/>
    <mergeCell ref="D72:H72"/>
    <mergeCell ref="D73:H73"/>
    <mergeCell ref="D74:H74"/>
    <mergeCell ref="D75:H75"/>
    <mergeCell ref="D76:H76"/>
    <mergeCell ref="D77:H77"/>
    <mergeCell ref="D78:H78"/>
    <mergeCell ref="D79:H79"/>
  </mergeCells>
  <conditionalFormatting sqref="A27:O27 A87:O87">
    <cfRule type="expression" dxfId="18" priority="361" stopIfTrue="1">
      <formula>OR(SUM($K$58:$L$86)+SUM($L$30:$L$42)&gt;=30,$S$58)</formula>
    </cfRule>
  </conditionalFormatting>
  <conditionalFormatting sqref="C90:C103 C104:G104">
    <cfRule type="expression" dxfId="17" priority="37" stopIfTrue="1">
      <formula>AND(ISTEXT(A90),ISBLANK(C90))</formula>
    </cfRule>
  </conditionalFormatting>
  <conditionalFormatting sqref="C30:E42">
    <cfRule type="expression" dxfId="16" priority="58" stopIfTrue="1">
      <formula>AND(ISTEXT(A30),ISBLANK(C30))</formula>
    </cfRule>
  </conditionalFormatting>
  <conditionalFormatting sqref="D46:G55 D58:D86">
    <cfRule type="expression" dxfId="15" priority="24" stopIfTrue="1">
      <formula>AND(ISTEXT(A46),ISBLANK(D46))</formula>
    </cfRule>
  </conditionalFormatting>
  <conditionalFormatting sqref="F30:I42">
    <cfRule type="expression" dxfId="14" priority="57" stopIfTrue="1">
      <formula>AND(ISTEXT(A30),ISBLANK(F30))</formula>
    </cfRule>
  </conditionalFormatting>
  <conditionalFormatting sqref="H46:H55 J46:J55 I58:I86">
    <cfRule type="expression" dxfId="13" priority="417" stopIfTrue="1">
      <formula>AND(NOT(OR(ISBLANK(XFD46),XFD46=#REF!,XFD46=#REF!,XFD46=$R$4,XFD46=$R$5,XFD46=$R$6,XFD46=$R$11,XFD46=$R$12)),ISBLANK(H46))</formula>
    </cfRule>
    <cfRule type="expression" dxfId="12" priority="418" stopIfTrue="1">
      <formula>OR(XFD46=#REF!,XFD46=#REF!,XFD46=$R$4,XFD46=$R$5,XFD46=$R$6,XFD46=$R$11,XFD46=$R$12)</formula>
    </cfRule>
  </conditionalFormatting>
  <conditionalFormatting sqref="I90:J104">
    <cfRule type="expression" dxfId="11" priority="36" stopIfTrue="1">
      <formula>AND(ISTEXT(A90),ISBLANK(I90))</formula>
    </cfRule>
  </conditionalFormatting>
  <conditionalFormatting sqref="J30:K42">
    <cfRule type="expression" dxfId="10" priority="56" stopIfTrue="1">
      <formula>AND(ISTEXT(A30),ISBLANK(J30))</formula>
    </cfRule>
  </conditionalFormatting>
  <conditionalFormatting sqref="K46:K55 J58:J86">
    <cfRule type="expression" dxfId="9" priority="421" stopIfTrue="1">
      <formula>AND(NOT(OR(ISBLANK(A46),A46=#REF!,A46=#REF!,A46=$R$4,A46=$R$5,A46=$R$6,A46=$R$11,A46=$R$12)),ISBLANK(J46))</formula>
    </cfRule>
    <cfRule type="expression" dxfId="8" priority="422" stopIfTrue="1">
      <formula>OR(A46=#REF!,A46=#REF!,A46=$R$4,A46=$R$5,A46=$R$6,A46=$R$11,A46=$R$12)</formula>
    </cfRule>
  </conditionalFormatting>
  <conditionalFormatting sqref="K58:L86">
    <cfRule type="expression" dxfId="7" priority="23" stopIfTrue="1">
      <formula>AND(ISTEXT(A58),ISBLANK(K58))</formula>
    </cfRule>
  </conditionalFormatting>
  <conditionalFormatting sqref="K90:L104">
    <cfRule type="expression" dxfId="6" priority="35" stopIfTrue="1">
      <formula>AND(ISTEXT(A90),ISBLANK(K90))</formula>
    </cfRule>
  </conditionalFormatting>
  <conditionalFormatting sqref="L30:L42">
    <cfRule type="expression" dxfId="5" priority="51" stopIfTrue="1">
      <formula>AND(ISTEXT(A30),ISBLANK(L30))</formula>
    </cfRule>
  </conditionalFormatting>
  <conditionalFormatting sqref="L46:L55">
    <cfRule type="expression" dxfId="4" priority="18" stopIfTrue="1">
      <formula>AND(ISTEXT(A46),ISBLANK(L46))</formula>
    </cfRule>
  </conditionalFormatting>
  <conditionalFormatting sqref="N90:N104">
    <cfRule type="expression" dxfId="3" priority="29" stopIfTrue="1">
      <formula>N90="&lt;CAPPED&gt;"</formula>
    </cfRule>
  </conditionalFormatting>
  <conditionalFormatting sqref="O30:O42 O58:O86">
    <cfRule type="expression" dxfId="2" priority="65" stopIfTrue="1">
      <formula>OR($O30="Incomplete",$O30="Select Measure",$O30="Selection Error",$O30="Check Wattages",$O30="Check Quantities")</formula>
    </cfRule>
  </conditionalFormatting>
  <conditionalFormatting sqref="O46:O55">
    <cfRule type="expression" dxfId="1" priority="22" stopIfTrue="1">
      <formula>OR($O46="Incomplete",$O46="Select Measure",$O46="Selection Error",$O46="Check Wattages",$O46="Check Quantities")</formula>
    </cfRule>
  </conditionalFormatting>
  <conditionalFormatting sqref="O90:O104">
    <cfRule type="expression" dxfId="0" priority="32" stopIfTrue="1">
      <formula>OR($O90="Incomplete",$O90="Select Measure",$O90="Selection Error",$O90="Check Wattages",$O90="Check Quanties")</formula>
    </cfRule>
  </conditionalFormatting>
  <dataValidations xWindow="503" yWindow="433" count="25">
    <dataValidation type="list" allowBlank="1" showInputMessage="1" showErrorMessage="1" sqref="H69:H70 D46:D55 D58:D86 E59:G86" xr:uid="{C9C88698-43CC-4937-B988-7F0121268D69}">
      <formula1>INDIRECT(A46)</formula1>
    </dataValidation>
    <dataValidation type="list" allowBlank="1" showInputMessage="1" showErrorMessage="1" sqref="C30:E42 C90:C104 D91:G104" xr:uid="{18E13129-9020-4F84-A897-5BE31E646644}">
      <formula1>INDIRECT(A30)</formula1>
    </dataValidation>
    <dataValidation type="whole" allowBlank="1" showInputMessage="1" showErrorMessage="1" errorTitle="Invalid Entry" error="Please enter whole number greater than zero." sqref="K58:L86" xr:uid="{37C95314-06C4-43FA-8BF8-6EF796850292}">
      <formula1>0</formula1>
      <formula2>10000000000</formula2>
    </dataValidation>
    <dataValidation type="list" allowBlank="1" showInputMessage="1" showErrorMessage="1" sqref="A58:C86" xr:uid="{B979C023-A6F4-4BBA-817B-A72D4097BDBC}">
      <formula1>Measure</formula1>
    </dataValidation>
    <dataValidation allowBlank="1" showInputMessage="1" showErrorMessage="1" errorTitle="Value cannot be changed" error="Value cannot be changed" sqref="A88:F88" xr:uid="{7C7CD010-053F-4E25-9AE9-D9830452F98F}"/>
    <dataValidation allowBlank="1" showInputMessage="1" showErrorMessage="1" errorTitle="Value cannot be Changed" error="Value cannot be Changed" sqref="A1:L1" xr:uid="{95E249A1-D89B-4372-9F45-9EF337D66F3A}"/>
    <dataValidation allowBlank="1" showInputMessage="1" showErrorMessage="1" errorTitle="Value Cannot be Changed" error="Value Cannot be Changed" sqref="M88:O88 A28:E28 M56:O56 L28:M28 O28 A44:E44 M44:O44" xr:uid="{9811785D-AAEB-4A66-B637-5DD4FEDD4133}"/>
    <dataValidation allowBlank="1" showErrorMessage="1" errorTitle="Value Cannot be Changed" error="Value Cannot be Changed" sqref="F28 F44" xr:uid="{E77D4173-A670-4690-B3C2-8F91D60FE0C9}"/>
    <dataValidation type="list" allowBlank="1" showInputMessage="1" showErrorMessage="1" sqref="B40:B42 A30:A42" xr:uid="{5F413784-BB6F-4BEA-92E1-AA706F9213FE}">
      <formula1>LED_Tubes</formula1>
    </dataValidation>
    <dataValidation type="list" allowBlank="1" showInputMessage="1" showErrorMessage="1" sqref="J31:K42 J30:K30" xr:uid="{5C9E7F35-37F8-4B35-ABAF-570518E6C180}">
      <formula1>INDIRECT(C30)</formula1>
    </dataValidation>
    <dataValidation type="custom" allowBlank="1" showInputMessage="1" showErrorMessage="1" errorTitle="Enter as multiples of 2." error="When replacing 8FT lamps with two 4FT LED tubes enter the quantity in multiples of 2." sqref="L30:L42" xr:uid="{5C9FE778-16D6-46F0-B3FA-546BA70AE52E}">
      <formula1>NOT(AND(OR(C30="_8FT_T8_to_2x_4Ft_LED_tubes",C30="_8FT_T12_to_2x_4Ft_LED_tubes"),ISODD(L30)))</formula1>
    </dataValidation>
    <dataValidation type="whole" allowBlank="1" showInputMessage="1" showErrorMessage="1" errorTitle="Value out of Range" error="The new wattage of the lamp that was entered it too large or too small for the incentive &quot;Measure Type&quot; chosen." sqref="H74:H81 H60:H67" xr:uid="{169652D1-31CE-4F7C-91EB-015D686D3CBF}">
      <formula1>T75</formula1>
      <formula2>U75</formula2>
    </dataValidation>
    <dataValidation type="whole" allowBlank="1" showInputMessage="1" showErrorMessage="1" errorTitle="Value out of Range" error="The new wattage of the lamp that was entered it too large or too small for the incentive &quot;Measure Type&quot; chosen." sqref="H82 H68" xr:uid="{B9FE8BDA-4FE0-43C9-873C-E4D341EF4028}">
      <formula1>T83</formula1>
      <formula2>#REF!</formula2>
    </dataValidation>
    <dataValidation type="whole" allowBlank="1" showInputMessage="1" showErrorMessage="1" errorTitle="Value out of Range" error="The new wattage of the lamp that was entered it too large or too small for the incentive &quot;Measure Type&quot; chosen." sqref="H83:H86" xr:uid="{AB1717AE-3F58-4915-85F7-017B5F4988EC}">
      <formula1>T98</formula1>
      <formula2>U76</formula2>
    </dataValidation>
    <dataValidation type="list" allowBlank="1" showInputMessage="1" showErrorMessage="1" sqref="A90:B104" xr:uid="{EBDA1558-2F86-42DD-8F22-2ADB632D40E0}">
      <formula1>Controls_Measures</formula1>
    </dataValidation>
    <dataValidation type="whole" operator="greaterThanOrEqual" allowBlank="1" showInputMessage="1" showErrorMessage="1" errorTitle="Greater than zero please." error="Please enter a whole number greater than zero." sqref="I90:J104" xr:uid="{D106F8C3-0577-43CD-9F0B-C858902FC4C8}">
      <formula1>1</formula1>
    </dataValidation>
    <dataValidation type="custom" allowBlank="1" showInputMessage="1" showErrorMessage="1" sqref="J58:J86" xr:uid="{0E06D86C-B194-4D57-9F88-D448BFEDBA4F}">
      <formula1>AND(J58&gt;=I58*2,J58&lt;=S58)</formula1>
    </dataValidation>
    <dataValidation type="custom" allowBlank="1" showInputMessage="1" showErrorMessage="1" errorTitle="Value out of Range" error="The new wattage of the lamp that was entered it too large or too small for the incentive &quot;Measure Type&quot; chosen." sqref="F46:G55 F30:I42" xr:uid="{67EBAD48-8B88-4510-922D-4CC148C7B203}">
      <formula1>F30&lt;=J30*0.65</formula1>
    </dataValidation>
    <dataValidation type="list" allowBlank="1" showInputMessage="1" showErrorMessage="1" sqref="A46:A55 B47:B55" xr:uid="{8C0F446F-81A9-437A-8A56-C4F3DEA7EA58}">
      <formula1>LED_Panel</formula1>
    </dataValidation>
    <dataValidation type="whole" allowBlank="1" showInputMessage="1" showErrorMessage="1" errorTitle="Enter as multiples of 2." error="When replacing 8FT lamps with two 4FT LED tubes enter the quantity in multiples of 2." sqref="L46:L55" xr:uid="{C2786B85-AB10-4B72-9496-E6F509959569}">
      <formula1>0</formula1>
      <formula2>10000000000</formula2>
    </dataValidation>
    <dataValidation type="list" allowBlank="1" showInputMessage="1" showErrorMessage="1" sqref="E46:E55" xr:uid="{C4298476-6FA2-49E1-960B-7481E1B199EE}">
      <formula1>INDIRECT(D46)</formula1>
    </dataValidation>
    <dataValidation type="decimal" allowBlank="1" showInputMessage="1" showErrorMessage="1" errorTitle="Value out of Range" error="The new wattage of the fixture that was entered it too large or too small for the incentive &quot;Measure Type&quot; chosen." sqref="H46:H55" xr:uid="{00FCCDA3-877B-4572-A139-10614E1B3EA1}">
      <formula1>VLOOKUP(CONCATENATE(A46,D46),$A$130:$I$137,8,FALSE)</formula1>
      <formula2>VLOOKUP(CONCATENATE(A46,D46),$A$130:$I$137,9,FALSE)</formula2>
    </dataValidation>
    <dataValidation type="decimal" allowBlank="1" showInputMessage="1" showErrorMessage="1" errorTitle="Value out of Range" error="The new wattage of the fixture that was entered it too large or too small for the incentive &quot;Measure Type&quot; chosen." sqref="J46:J55" xr:uid="{53349BC2-4EEC-4155-A5F7-5EB04F1A75DE}">
      <formula1>VLOOKUP(CONCATENATE(A46,D46),$A$130:$I$137,4,FALSE)</formula1>
      <formula2>VLOOKUP(CONCATENATE(A46,D46),$A$130:$I$137,6,FALSE)</formula2>
    </dataValidation>
    <dataValidation type="decimal" allowBlank="1" showInputMessage="1" showErrorMessage="1" sqref="K46:K55" xr:uid="{13A9DA2E-5C06-4731-B1ED-7FCB72BFED9C}">
      <formula1>VLOOKUP(CONCATENATE(A46,D46),$A$130:$I$137,5,FALSE)</formula1>
      <formula2>VLOOKUP(CONCATENATE(A46,D46),$A$130:$I$137,7,FALSE)</formula2>
    </dataValidation>
    <dataValidation type="decimal" allowBlank="1" showInputMessage="1" showErrorMessage="1" errorTitle="Value out of Range" error="The new wattage of the fixture that was entered it too large or too small for the incentive &quot;Measure Type&quot; chosen." sqref="I58:I86" xr:uid="{9F5FC4D6-AEF0-4E89-9A13-3580FA008363}">
      <formula1>VLOOKUP(CONCATENATE(A58,D58),$A$131:$D$296,4,FALSE)</formula1>
      <formula2>VLOOKUP(CONCATENATE(A58,D58),$A$131:$F$296,6,FALSE)</formula2>
    </dataValidation>
  </dataValidations>
  <hyperlinks>
    <hyperlink ref="U59" r:id="rId1" xr:uid="{00000000-0004-0000-0100-000000000000}"/>
    <hyperlink ref="O28" location="Lighting!B3" display="*Top of Page" xr:uid="{00000000-0004-0000-0100-000001000000}"/>
    <hyperlink ref="M88:O88" location="Lighting!B3" display="*Click here to go back to top of page" xr:uid="{00000000-0004-0000-0100-000003000000}"/>
    <hyperlink ref="A123:O123" r:id="rId2" display="http://www.energystar.gov/certified-products/certified-products?c=products.pr_find_es_products" xr:uid="{00000000-0004-0000-0100-000004000000}"/>
    <hyperlink ref="F28" location="Lighting!A53" display="*Click here for all measures except for LED Tubes and Sensors" xr:uid="{00000000-0004-0000-0100-000006000000}"/>
    <hyperlink ref="M28:N28" location="Lighting!A85" display="*Click here for Sensors" xr:uid="{00000000-0004-0000-0100-000007000000}"/>
    <hyperlink ref="A121:O121" r:id="rId3" display="https://www.designlights.org/search/" xr:uid="{00000000-0004-0000-0100-000008000000}"/>
    <hyperlink ref="A122:O122" r:id="rId4" display="http://www.energystar.gov/certified-products/certified-products?c=products.pr_find_es_products" xr:uid="{00000000-0004-0000-0100-00000A000000}"/>
    <hyperlink ref="A121" r:id="rId5" xr:uid="{00000000-0004-0000-0100-000002000000}"/>
    <hyperlink ref="A123" r:id="rId6" xr:uid="{00000000-0004-0000-0100-000009000000}"/>
    <hyperlink ref="M56:O56" location="Lighting!B3" display="*Click here to go back to top of page" xr:uid="{00000000-0004-0000-0100-000005000000}"/>
    <hyperlink ref="M44:O44" location="Lighting!B3" display="*Click here to go back to top of page" xr:uid="{192F4748-36DE-4E31-A03A-321A57749612}"/>
  </hyperlinks>
  <printOptions horizontalCentered="1"/>
  <pageMargins left="0.25" right="0.25" top="0.4" bottom="0.4" header="0.5" footer="0.34"/>
  <pageSetup scale="49" fitToHeight="0" orientation="portrait" useFirstPageNumber="1" horizontalDpi="300" verticalDpi="300" r:id="rId7"/>
  <headerFooter scaleWithDoc="0">
    <oddFooter>&amp;LEasySave Plus Lighting Worksheet&amp;RApplication Version:4/28/2020</oddFooter>
  </headerFooter>
  <rowBreaks count="2" manualBreakCount="2">
    <brk id="42" max="14" man="1"/>
    <brk id="108" max="14" man="1"/>
  </rowBreaks>
  <colBreaks count="1" manualBreakCount="1">
    <brk id="16" max="1048575" man="1"/>
  </colBreaks>
  <drawing r:id="rId8"/>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3e792f8-2e21-4a94-8665-f06d721a6b43" xsi:nil="true"/>
    <lcf76f155ced4ddcb4097134ff3c332f xmlns="41a3c0c0-4881-442b-b6bc-23f8518ff06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813601547B1A48ABC09BA2FAED8AC9" ma:contentTypeVersion="16" ma:contentTypeDescription="Create a new document." ma:contentTypeScope="" ma:versionID="05870e4a58d4efffa9060f8100ac8d7f">
  <xsd:schema xmlns:xsd="http://www.w3.org/2001/XMLSchema" xmlns:xs="http://www.w3.org/2001/XMLSchema" xmlns:p="http://schemas.microsoft.com/office/2006/metadata/properties" xmlns:ns2="41a3c0c0-4881-442b-b6bc-23f8518ff066" xmlns:ns3="93e792f8-2e21-4a94-8665-f06d721a6b43" targetNamespace="http://schemas.microsoft.com/office/2006/metadata/properties" ma:root="true" ma:fieldsID="42759cadcba2cf9c38f726c2ff48d5a3" ns2:_="" ns3:_="">
    <xsd:import namespace="41a3c0c0-4881-442b-b6bc-23f8518ff066"/>
    <xsd:import namespace="93e792f8-2e21-4a94-8665-f06d721a6b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3c0c0-4881-442b-b6bc-23f8518ff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661a3f4-1e69-4502-bd87-7abe80dc30b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e792f8-2e21-4a94-8665-f06d721a6b4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da4d789-438e-4f35-99bd-e04f766a5c5f}" ma:internalName="TaxCatchAll" ma:showField="CatchAllData" ma:web="93e792f8-2e21-4a94-8665-f06d721a6b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AEB78D-845A-44FF-8F62-D1F067160C23}">
  <ds:schemaRefs>
    <ds:schemaRef ds:uri="93e792f8-2e21-4a94-8665-f06d721a6b43"/>
    <ds:schemaRef ds:uri="http://purl.org/dc/elements/1.1/"/>
    <ds:schemaRef ds:uri="http://schemas.microsoft.com/office/2006/metadata/properties"/>
    <ds:schemaRef ds:uri="41a3c0c0-4881-442b-b6bc-23f8518ff066"/>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62D31733-9B23-474B-A603-36B267296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3c0c0-4881-442b-b6bc-23f8518ff066"/>
    <ds:schemaRef ds:uri="93e792f8-2e21-4a94-8665-f06d721a6b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084FD1-3CEB-40F4-86B0-4200D919C0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33</vt:i4>
      </vt:variant>
    </vt:vector>
  </HeadingPairs>
  <TitlesOfParts>
    <vt:vector size="35" baseType="lpstr">
      <vt:lpstr>Cover</vt:lpstr>
      <vt:lpstr>Lighting</vt:lpstr>
      <vt:lpstr>_2FT_T5_to_LED_tubes</vt:lpstr>
      <vt:lpstr>_2FT_T8_to_LED_tubes</vt:lpstr>
      <vt:lpstr>_3FT_T12_to_LED_tubes</vt:lpstr>
      <vt:lpstr>_4FT_T12_to_LED_tubes</vt:lpstr>
      <vt:lpstr>_4FT_T5_to_LED_tubes</vt:lpstr>
      <vt:lpstr>_4FT_T8_to_LED_tubes</vt:lpstr>
      <vt:lpstr>_8FT_T12_to_2x_4FT_LED_tubes</vt:lpstr>
      <vt:lpstr>_8FT_T12_to_LED_tubes</vt:lpstr>
      <vt:lpstr>_8FT_T8_to_2x_4FT_LED_tubes</vt:lpstr>
      <vt:lpstr>_8FT_T8_to_LED_tubes</vt:lpstr>
      <vt:lpstr>Controls_Measures</vt:lpstr>
      <vt:lpstr>Daylighting_Controls</vt:lpstr>
      <vt:lpstr>Delamping_Interior</vt:lpstr>
      <vt:lpstr>Exterior_HID_Fixtures</vt:lpstr>
      <vt:lpstr>Exterior_HID_Lamps</vt:lpstr>
      <vt:lpstr>Exterior_LED_Reflector</vt:lpstr>
      <vt:lpstr>Exterior_LED_Standard</vt:lpstr>
      <vt:lpstr>Interior_HID_Fixtures</vt:lpstr>
      <vt:lpstr>Interior_HID_Lamps</vt:lpstr>
      <vt:lpstr>Interior_LED_Reflector</vt:lpstr>
      <vt:lpstr>Interior_LED_Standard</vt:lpstr>
      <vt:lpstr>LED_Panel</vt:lpstr>
      <vt:lpstr>LED_Panel_Recessed_1x4</vt:lpstr>
      <vt:lpstr>LED_Panel_Recessed_2x2</vt:lpstr>
      <vt:lpstr>LED_Panel_Recessed_2x4</vt:lpstr>
      <vt:lpstr>LED_Panel_Surface_Suspended</vt:lpstr>
      <vt:lpstr>LED_Tubes</vt:lpstr>
      <vt:lpstr>LED_Tubes_Exterior</vt:lpstr>
      <vt:lpstr>LED_Tubes_Interior</vt:lpstr>
      <vt:lpstr>Measure</vt:lpstr>
      <vt:lpstr>Occupancy_Sensor</vt:lpstr>
      <vt:lpstr>Cover!Print_Area</vt:lpstr>
      <vt:lpstr>Lighting!Print_Area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Incentive Application - TEP Large Existing</dc:title>
  <dc:subject/>
  <dc:creator>Patrick J. O'Leary Jr.</dc:creator>
  <cp:keywords/>
  <dc:description/>
  <cp:lastModifiedBy>Danna Perry</cp:lastModifiedBy>
  <cp:revision/>
  <dcterms:created xsi:type="dcterms:W3CDTF">2003-03-20T18:04:27Z</dcterms:created>
  <dcterms:modified xsi:type="dcterms:W3CDTF">2024-02-05T19:03:55Z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141450-2387-4aca-b41f-19cd6be9dd3c_Enabled">
    <vt:lpwstr>true</vt:lpwstr>
  </property>
  <property fmtid="{D5CDD505-2E9C-101B-9397-08002B2CF9AE}" pid="3" name="MSIP_Label_48141450-2387-4aca-b41f-19cd6be9dd3c_SetDate">
    <vt:lpwstr>2022-11-16T04:41:28Z</vt:lpwstr>
  </property>
  <property fmtid="{D5CDD505-2E9C-101B-9397-08002B2CF9AE}" pid="4" name="MSIP_Label_48141450-2387-4aca-b41f-19cd6be9dd3c_Method">
    <vt:lpwstr>Standard</vt:lpwstr>
  </property>
  <property fmtid="{D5CDD505-2E9C-101B-9397-08002B2CF9AE}" pid="5" name="MSIP_Label_48141450-2387-4aca-b41f-19cd6be9dd3c_Name">
    <vt:lpwstr>Restricted_Unprotected</vt:lpwstr>
  </property>
  <property fmtid="{D5CDD505-2E9C-101B-9397-08002B2CF9AE}" pid="6" name="MSIP_Label_48141450-2387-4aca-b41f-19cd6be9dd3c_SiteId">
    <vt:lpwstr>adf10e2b-b6e9-41d6-be2f-c12bb566019c</vt:lpwstr>
  </property>
  <property fmtid="{D5CDD505-2E9C-101B-9397-08002B2CF9AE}" pid="7" name="MSIP_Label_48141450-2387-4aca-b41f-19cd6be9dd3c_ActionId">
    <vt:lpwstr>bb6fbf5e-d752-4127-abda-7642eb7e242d</vt:lpwstr>
  </property>
  <property fmtid="{D5CDD505-2E9C-101B-9397-08002B2CF9AE}" pid="8" name="MSIP_Label_48141450-2387-4aca-b41f-19cd6be9dd3c_ContentBits">
    <vt:lpwstr>0</vt:lpwstr>
  </property>
  <property fmtid="{D5CDD505-2E9C-101B-9397-08002B2CF9AE}" pid="9" name="ContentTypeId">
    <vt:lpwstr>0x010100AA813601547B1A48ABC09BA2FAED8AC9</vt:lpwstr>
  </property>
  <property fmtid="{D5CDD505-2E9C-101B-9397-08002B2CF9AE}" pid="10" name="MediaServiceImageTags">
    <vt:lpwstr/>
  </property>
</Properties>
</file>