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updateLinks="never" codeName="ThisWorkbook"/>
  <mc:AlternateContent xmlns:mc="http://schemas.openxmlformats.org/markup-compatibility/2006">
    <mc:Choice Requires="x15">
      <x15ac:absPath xmlns:x15ac="http://schemas.microsoft.com/office/spreadsheetml/2010/11/ac" url="https://franklinenergy.sharepoint.com/sites/TEPContracting/Shared Documents/Marketing/Worksheets/"/>
    </mc:Choice>
  </mc:AlternateContent>
  <xr:revisionPtr revIDLastSave="1" documentId="8_{ED4CE934-A557-4D1C-9591-B6BEA845FFFB}" xr6:coauthVersionLast="47" xr6:coauthVersionMax="47" xr10:uidLastSave="{CCBB57AF-4637-4DCB-BD52-AF7ECBC98FB7}"/>
  <bookViews>
    <workbookView xWindow="-120" yWindow="-120" windowWidth="29040" windowHeight="15840" tabRatio="868" activeTab="1" xr2:uid="{00000000-000D-0000-FFFF-FFFF00000000}"/>
  </bookViews>
  <sheets>
    <sheet name="Cover" sheetId="56" r:id="rId1"/>
    <sheet name="Motors" sheetId="55" r:id="rId2"/>
  </sheets>
  <definedNames>
    <definedName name="GreenMotorEfficiency">Motors!$N$84:$N$98</definedName>
    <definedName name="GreenMotorSize">Motors!$K$84:$K$98</definedName>
    <definedName name="Motorsize" localSheetId="1">Motors!$F$80:$F$98</definedName>
    <definedName name="_xlnm.Print_Area" localSheetId="0">Cover!$A$1:$N$54</definedName>
    <definedName name="_xlnm.Print_Area" localSheetId="1">Motors!$A$1:$I$73</definedName>
    <definedName name="Size" localSheetId="1">Motors!$G$80:$G$100</definedName>
    <definedName name="Speed" localSheetId="1">Motors!$D$80:$D$82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55" l="1"/>
  <c r="I37" i="55"/>
  <c r="I38" i="55"/>
  <c r="I39" i="55"/>
  <c r="I40" i="55"/>
  <c r="I41" i="55"/>
  <c r="I42" i="55"/>
  <c r="I43" i="55"/>
  <c r="I44" i="55"/>
  <c r="I45" i="55"/>
  <c r="I46" i="55"/>
  <c r="D29" i="55"/>
  <c r="G29" i="55"/>
  <c r="D30" i="55"/>
  <c r="I30" i="55" s="1"/>
  <c r="D31" i="55"/>
  <c r="I31" i="55" s="1"/>
  <c r="D32" i="55"/>
  <c r="I32" i="55" s="1"/>
  <c r="D33" i="55"/>
  <c r="I33" i="55" s="1"/>
  <c r="F56" i="55"/>
  <c r="G56" i="55" s="1"/>
  <c r="I56" i="55"/>
  <c r="F57" i="55"/>
  <c r="G57" i="55" s="1"/>
  <c r="I57" i="55"/>
  <c r="F58" i="55"/>
  <c r="G58" i="55" s="1"/>
  <c r="I58" i="55"/>
  <c r="I59" i="55"/>
  <c r="I60" i="55"/>
  <c r="I61" i="55"/>
  <c r="I62" i="55"/>
  <c r="I63" i="55"/>
  <c r="C57" i="55"/>
  <c r="C58" i="55"/>
  <c r="C59" i="55"/>
  <c r="C60" i="55"/>
  <c r="C61" i="55"/>
  <c r="C62" i="55"/>
  <c r="C63" i="55"/>
  <c r="C56" i="55"/>
  <c r="F59" i="55"/>
  <c r="G59" i="55" s="1"/>
  <c r="F60" i="55"/>
  <c r="G60" i="55" s="1"/>
  <c r="F61" i="55"/>
  <c r="G61" i="55" s="1"/>
  <c r="F62" i="55"/>
  <c r="G62" i="55" s="1"/>
  <c r="F63" i="55"/>
  <c r="G63" i="55" s="1"/>
  <c r="B52" i="55"/>
  <c r="A51" i="55"/>
  <c r="G38" i="55"/>
  <c r="G39" i="55"/>
  <c r="G40" i="55"/>
  <c r="G41" i="55"/>
  <c r="G42" i="55"/>
  <c r="G43" i="55"/>
  <c r="G44" i="55"/>
  <c r="G45" i="55"/>
  <c r="G46" i="55"/>
  <c r="J38" i="55"/>
  <c r="J39" i="55"/>
  <c r="J40" i="55"/>
  <c r="J41" i="55"/>
  <c r="J42" i="55"/>
  <c r="J43" i="55"/>
  <c r="J44" i="55"/>
  <c r="J45" i="55"/>
  <c r="J46" i="55"/>
  <c r="J37" i="55"/>
  <c r="J30" i="55"/>
  <c r="J31" i="55"/>
  <c r="J32" i="55"/>
  <c r="J33" i="55"/>
  <c r="J29" i="55"/>
  <c r="G33" i="55"/>
  <c r="G31" i="55"/>
  <c r="G32" i="55"/>
  <c r="G30" i="55"/>
  <c r="I29" i="55" l="1"/>
  <c r="I34" i="55" s="1"/>
  <c r="I47" i="55"/>
  <c r="I64" i="55"/>
  <c r="I67" i="55" l="1"/>
</calcChain>
</file>

<file path=xl/sharedStrings.xml><?xml version="1.0" encoding="utf-8"?>
<sst xmlns="http://schemas.openxmlformats.org/spreadsheetml/2006/main" count="243" uniqueCount="212">
  <si>
    <t>Quantity</t>
  </si>
  <si>
    <t>Qty</t>
  </si>
  <si>
    <t>3600 RPM</t>
  </si>
  <si>
    <t>1800 RPM</t>
  </si>
  <si>
    <t>1200 RPM</t>
  </si>
  <si>
    <t>Open</t>
  </si>
  <si>
    <t>Closed</t>
  </si>
  <si>
    <t>Motor Size (HP)</t>
  </si>
  <si>
    <t>Project Completion Date</t>
  </si>
  <si>
    <t>Size</t>
  </si>
  <si>
    <t>Measure Specifications</t>
  </si>
  <si>
    <t>Req Eff</t>
  </si>
  <si>
    <t>Subtotal</t>
  </si>
  <si>
    <t>Motor and Variable Speed Drive Measure Incentives</t>
  </si>
  <si>
    <t>Speed</t>
  </si>
  <si>
    <t>11800Open</t>
  </si>
  <si>
    <t>1.51800Open</t>
  </si>
  <si>
    <t>Speed (RPM)</t>
  </si>
  <si>
    <t>Act Eff</t>
  </si>
  <si>
    <t>21800Open</t>
  </si>
  <si>
    <t>31800Open</t>
  </si>
  <si>
    <t>51800Open</t>
  </si>
  <si>
    <t>7.51800Open</t>
  </si>
  <si>
    <t>101800Open</t>
  </si>
  <si>
    <t>151800Open</t>
  </si>
  <si>
    <t>201800Open</t>
  </si>
  <si>
    <t>Motors Total</t>
  </si>
  <si>
    <t>251800Open</t>
  </si>
  <si>
    <t>301800Open</t>
  </si>
  <si>
    <t>401800Open</t>
  </si>
  <si>
    <t>501800Open</t>
  </si>
  <si>
    <t>601800Open</t>
  </si>
  <si>
    <t>751800Open</t>
  </si>
  <si>
    <t>1001800Open</t>
  </si>
  <si>
    <t>1251800Open</t>
  </si>
  <si>
    <t>1501800Open</t>
  </si>
  <si>
    <t>2001800Open</t>
  </si>
  <si>
    <t>11200Open</t>
  </si>
  <si>
    <t>1.51200Open</t>
  </si>
  <si>
    <t>21200Open</t>
  </si>
  <si>
    <t>31200Open</t>
  </si>
  <si>
    <t>51200Open</t>
  </si>
  <si>
    <t>7.51200Open</t>
  </si>
  <si>
    <t>101200Open</t>
  </si>
  <si>
    <t>151200Open</t>
  </si>
  <si>
    <t>251200Open</t>
  </si>
  <si>
    <t>301200Open</t>
  </si>
  <si>
    <t>401200Open</t>
  </si>
  <si>
    <t>501200Open</t>
  </si>
  <si>
    <t>601200Open</t>
  </si>
  <si>
    <t>751200Open</t>
  </si>
  <si>
    <t>1001200Open</t>
  </si>
  <si>
    <t>1251200Open</t>
  </si>
  <si>
    <t>1501200Open</t>
  </si>
  <si>
    <t>2001200Open</t>
  </si>
  <si>
    <t>13600Open</t>
  </si>
  <si>
    <t>1.53600Open</t>
  </si>
  <si>
    <t>23600Open</t>
  </si>
  <si>
    <t>33600Open</t>
  </si>
  <si>
    <t>53600Open</t>
  </si>
  <si>
    <t>7.53600Open</t>
  </si>
  <si>
    <t>103600Open</t>
  </si>
  <si>
    <t>153600Open</t>
  </si>
  <si>
    <t>203600Open</t>
  </si>
  <si>
    <t>253600Open</t>
  </si>
  <si>
    <t>303600Open</t>
  </si>
  <si>
    <t>403600Open</t>
  </si>
  <si>
    <t>503600Open</t>
  </si>
  <si>
    <t>603600Open</t>
  </si>
  <si>
    <t>753600Open</t>
  </si>
  <si>
    <t>1003600Open</t>
  </si>
  <si>
    <t>1253600Open</t>
  </si>
  <si>
    <t>1503600Open</t>
  </si>
  <si>
    <t>2003600Open</t>
  </si>
  <si>
    <t>11800Closed</t>
  </si>
  <si>
    <t>1.51800Closed</t>
  </si>
  <si>
    <t>21800Closed</t>
  </si>
  <si>
    <t>31800Closed</t>
  </si>
  <si>
    <t>51800Closed</t>
  </si>
  <si>
    <t>7.51800Closed</t>
  </si>
  <si>
    <t>101800Closed</t>
  </si>
  <si>
    <t>151800Closed</t>
  </si>
  <si>
    <t>201800Closed</t>
  </si>
  <si>
    <t>251800Closed</t>
  </si>
  <si>
    <t>301800Closed</t>
  </si>
  <si>
    <t>401800Closed</t>
  </si>
  <si>
    <t>501800Closed</t>
  </si>
  <si>
    <t>601800Closed</t>
  </si>
  <si>
    <t>751800Closed</t>
  </si>
  <si>
    <t>1001800Closed</t>
  </si>
  <si>
    <t>1251800Closed</t>
  </si>
  <si>
    <t>1501800Closed</t>
  </si>
  <si>
    <t>2001800Closed</t>
  </si>
  <si>
    <t>11200Closed</t>
  </si>
  <si>
    <t>1.51200Closed</t>
  </si>
  <si>
    <t>21200Closed</t>
  </si>
  <si>
    <t>31200Closed</t>
  </si>
  <si>
    <t>51200Closed</t>
  </si>
  <si>
    <t>7.51200Closed</t>
  </si>
  <si>
    <t>101200Closed</t>
  </si>
  <si>
    <t>151200Closed</t>
  </si>
  <si>
    <t>201200Closed</t>
  </si>
  <si>
    <t>251200Closed</t>
  </si>
  <si>
    <t>301200Closed</t>
  </si>
  <si>
    <t>401200Closed</t>
  </si>
  <si>
    <t>501200Closed</t>
  </si>
  <si>
    <t>601200Closed</t>
  </si>
  <si>
    <t>751200Closed</t>
  </si>
  <si>
    <t>1001200Closed</t>
  </si>
  <si>
    <t>1251200Closed</t>
  </si>
  <si>
    <t>1501200Closed</t>
  </si>
  <si>
    <t>2001200Closed</t>
  </si>
  <si>
    <t>13600Closed</t>
  </si>
  <si>
    <t>1.53600Closed</t>
  </si>
  <si>
    <t>23600Closed</t>
  </si>
  <si>
    <t>33600Closed</t>
  </si>
  <si>
    <t>53600Closed</t>
  </si>
  <si>
    <t>7.53600Closed</t>
  </si>
  <si>
    <t>103600Closed</t>
  </si>
  <si>
    <t>153600Closed</t>
  </si>
  <si>
    <t>203600Closed</t>
  </si>
  <si>
    <t>253600Closed</t>
  </si>
  <si>
    <t>303600Closed</t>
  </si>
  <si>
    <t>403600Closed</t>
  </si>
  <si>
    <t>503600Closed</t>
  </si>
  <si>
    <t>603600Closed</t>
  </si>
  <si>
    <t>753600Closed</t>
  </si>
  <si>
    <t>1003600Closed</t>
  </si>
  <si>
    <t>1253600Closed</t>
  </si>
  <si>
    <t>1503600Closed</t>
  </si>
  <si>
    <t>2003600Closed</t>
  </si>
  <si>
    <t>Project Name:</t>
  </si>
  <si>
    <t>Motor</t>
  </si>
  <si>
    <t>(HP)</t>
  </si>
  <si>
    <t>Recommended</t>
  </si>
  <si>
    <t>Incentive*****</t>
  </si>
  <si>
    <t>($/HP)</t>
  </si>
  <si>
    <t>Average</t>
  </si>
  <si>
    <t>Efficiency</t>
  </si>
  <si>
    <t>(%)</t>
  </si>
  <si>
    <t>Std Rewind</t>
  </si>
  <si>
    <t>Derate</t>
  </si>
  <si>
    <t>green motor rewind</t>
  </si>
  <si>
    <t>Variable Speed Drives</t>
  </si>
  <si>
    <t>Premium Motors</t>
  </si>
  <si>
    <t>Status</t>
  </si>
  <si>
    <t>Motors and Variable Speed Drives</t>
  </si>
  <si>
    <t>TEP Account #:</t>
  </si>
  <si>
    <t xml:space="preserve">Motors and VSD Total </t>
  </si>
  <si>
    <t>Prescriptive Measures for Existing Facilities</t>
  </si>
  <si>
    <t>Submit application to:</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</si>
  <si>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</si>
  <si>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</si>
  <si>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</si>
  <si>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</si>
  <si>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</si>
  <si>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251 and up</t>
  </si>
  <si>
    <t>VSD Size (HP)**</t>
  </si>
  <si>
    <t>Premium Motor Size (HP)*</t>
  </si>
  <si>
    <t>Incentive
per HP</t>
  </si>
  <si>
    <t>VSD Size (HP)</t>
  </si>
  <si>
    <t>VSD Size (HP) larger than 250 HP</t>
  </si>
  <si>
    <t>Incentive per HP</t>
  </si>
  <si>
    <t>201200Open</t>
  </si>
  <si>
    <t>Motor Enclosure</t>
  </si>
  <si>
    <t>1 - 200</t>
  </si>
  <si>
    <t>1.5 - 200</t>
  </si>
  <si>
    <t>$/HP</t>
  </si>
  <si>
    <t>Min Eff</t>
  </si>
  <si>
    <t>concat</t>
  </si>
  <si>
    <t>Motor
Speed</t>
  </si>
  <si>
    <t xml:space="preserve">VSD Total </t>
  </si>
  <si>
    <t>VSD Size</t>
  </si>
  <si>
    <t>Type</t>
  </si>
  <si>
    <t>All work shall be performed in accordance with all applicable professional standards and comply with all applicable federal, state, and local laws, ordinances, codes and regulations.</t>
  </si>
  <si>
    <r>
      <rPr>
        <b/>
        <sz val="10"/>
        <rFont val="Arial"/>
        <family val="2"/>
      </rPr>
      <t xml:space="preserve">Variable Speed Drives
</t>
    </r>
    <r>
      <rPr>
        <sz val="10"/>
        <rFont val="Arial"/>
        <family val="2"/>
      </rPr>
      <t xml:space="preserve">The installation of a variable speed drive (VSD) must accompany the permanent removal or disabling of any flow control devices such as inlet vanes, bypass dampers and throttling valves to be eligible.  A 3% impedance choke is recommended to handle any power factor corrections that may occur.  VSDs are sensitive to overvoltage.
Other requirements include:
     • VSD Motor Size (HP) entered below must be the </t>
    </r>
    <r>
      <rPr>
        <b/>
        <i/>
        <sz val="10"/>
        <rFont val="Arial"/>
        <family val="2"/>
      </rPr>
      <t>connected motor size</t>
    </r>
    <r>
      <rPr>
        <sz val="10"/>
        <rFont val="Arial"/>
        <family val="2"/>
      </rPr>
      <t>, not the VSD size.
     • Does not apply to redundant or backup/standby motors.
     • Does not apply to replacement of an existing VSD or a multispeed motor.
     • VSD's installed for the purpose of a soft start only are not eligible.
     • The VSD installation must result in energy savings.  
     • New chillers with integrated VSDs are eligible under the chiller incentive.
     • Applies only to VSDs installed with an automatic control technology.
     • VSDs installed on equipment/applications other than specified here may be submitted under the custom incentive program.</t>
    </r>
  </si>
  <si>
    <t>Incentives cannot exceed 50% of incremental measure cost.</t>
  </si>
  <si>
    <t>1 - 2</t>
  </si>
  <si>
    <t>3  - 7.5</t>
  </si>
  <si>
    <t>10 - 20</t>
  </si>
  <si>
    <t>25 - 40</t>
  </si>
  <si>
    <t>50 - 75</t>
  </si>
  <si>
    <t>125 - 400</t>
  </si>
  <si>
    <t>Cogged V-Belt</t>
  </si>
  <si>
    <t>cogged v-belt</t>
  </si>
  <si>
    <t>V-belt motor size</t>
  </si>
  <si>
    <t>qty belts</t>
  </si>
  <si>
    <t>incentive per belt</t>
  </si>
  <si>
    <t>max</t>
  </si>
  <si>
    <t>Incentive per belt</t>
  </si>
  <si>
    <t>Installed belts per motor</t>
  </si>
  <si>
    <t>V-Belt Total</t>
  </si>
  <si>
    <t>Motor Quantity</t>
  </si>
  <si>
    <t>Max Number of belts/motor</t>
  </si>
  <si>
    <t xml:space="preserve">Total Belt Quantity </t>
  </si>
  <si>
    <t>Motors, Belts and Variable Speed Drives</t>
  </si>
  <si>
    <r>
      <rPr>
        <b/>
        <sz val="10"/>
        <rFont val="Arial"/>
        <family val="2"/>
      </rPr>
      <t xml:space="preserve">Cogged V-Belts for Belt Driven Motors
</t>
    </r>
    <r>
      <rPr>
        <sz val="10"/>
        <rFont val="Arial"/>
        <family val="2"/>
      </rPr>
      <t>This measure is for the installation of notched or cogged v-belts replacing straight v-belts on sheaved motors.  If the motor is driven by multiple belts, all of the belts must be converted to cogged v-belts.</t>
    </r>
  </si>
  <si>
    <t>Incentive/ belt***</t>
  </si>
  <si>
    <t>*Minimum efficiency level must be met in order to receive incentive.  Efficiency levels indicated when motor specs entered in table below.</t>
  </si>
  <si>
    <t>**VSD incentive is based on motor size ***Maximum number of belts per motor indicated when motor size entered in table below</t>
  </si>
  <si>
    <t>200+</t>
  </si>
  <si>
    <t>125 - 199</t>
  </si>
  <si>
    <t>Motor Type</t>
  </si>
  <si>
    <r>
      <rPr>
        <b/>
        <sz val="10"/>
        <rFont val="Arial"/>
        <family val="2"/>
      </rPr>
      <t>Premium</t>
    </r>
    <r>
      <rPr>
        <sz val="10"/>
        <rFont val="Arial"/>
        <family val="2"/>
      </rPr>
      <t xml:space="preserve"> </t>
    </r>
    <r>
      <rPr>
        <b/>
        <sz val="10"/>
        <rFont val="Arial"/>
        <family val="2"/>
      </rPr>
      <t xml:space="preserve">Motors
</t>
    </r>
    <r>
      <rPr>
        <sz val="10"/>
        <rFont val="Arial"/>
        <family val="2"/>
      </rPr>
      <t xml:space="preserve">Motors eligible for an incentive are three-phase induction motors that are open drip-proof (Open). Incentives are based on the motor’s Nominal Full Load Efficiencies that meet or exceed the efficiency standards on the Motors Incentive Worksheet.  The application must include the manufacturer’s performance data sheet that at least shows equipment type, equipment size, model number, and efficiency rating.  Customers should consider matching water or air flows (GPM, CFM) of the existing pump or fan when installing energy efficient motors that inherently have higher speeds (less slip), which may increase energy savings.
</t>
    </r>
  </si>
  <si>
    <t>Business Energy Solutions</t>
  </si>
  <si>
    <t>Custom Program</t>
  </si>
  <si>
    <t>2023 Rebate Application</t>
  </si>
  <si>
    <t>TEP Business Energy Solutions</t>
  </si>
  <si>
    <t>Tel: 1-866-473-8761</t>
  </si>
  <si>
    <t>tepbes@franklinenergy.com</t>
  </si>
  <si>
    <t>Last Modified: 12/29/2022</t>
  </si>
  <si>
    <t>TEP Custom Program - Prescriptive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</si>
</sst>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164" formatCode="0.0"/>
    <numFmt numFmtId="165" formatCode="&quot;$&quot;#,##0.00"/>
    <numFmt numFmtId="166" formatCode="0.0%"/>
    <numFmt numFmtId="167" formatCode="[$-409]mmmm\ d\,\ yyyy;@"/>
  </numFmts>
  <fonts count="34" x14ac:knownFonts="1">
    <font>
      <sz val="10"/>
      <name val="Arial"/>
    </font>
    <font>
      <b/>
      <sz val="10"/>
      <name val="Arial"/>
      <family val="2"/>
    </font>
    <font>
      <sz val="10"/>
      <name val="Arial"/>
      <family val="2"/>
    </font>
    <font>
      <i/>
      <sz val="10"/>
      <name val="Arial"/>
      <family val="2"/>
    </font>
    <font>
      <b/>
      <sz val="22"/>
      <name val="Arial"/>
      <family val="2"/>
    </font>
    <font>
      <b/>
      <sz val="11.5"/>
      <name val="Arial"/>
      <family val="2"/>
    </font>
    <font>
      <b/>
      <sz val="12"/>
      <name val="Arial"/>
      <family val="2"/>
    </font>
    <font>
      <sz val="10"/>
      <color indexed="8"/>
      <name val="Arial"/>
      <family val="2"/>
    </font>
    <font>
      <sz val="9"/>
      <name val="Arial"/>
      <family val="2"/>
    </font>
    <font>
      <i/>
      <sz val="9"/>
      <name val="Arial"/>
      <family val="2"/>
    </font>
    <font>
      <b/>
      <i/>
      <sz val="10"/>
      <name val="Arial"/>
      <family val="2"/>
    </font>
    <font>
      <sz val="11.5"/>
      <name val="Arial"/>
      <family val="2"/>
    </font>
    <font>
      <sz val="8"/>
      <name val="Arial"/>
      <family val="2"/>
    </font>
    <font>
      <sz val="10"/>
      <name val="Arial"/>
      <family val="2"/>
    </font>
    <font>
      <b/>
      <sz val="24"/>
      <name val="Arial"/>
      <family val="2"/>
    </font>
    <font>
      <b/>
      <sz val="10"/>
      <color indexed="10"/>
      <name val="Arial"/>
      <family val="2"/>
    </font>
    <font>
      <b/>
      <sz val="11"/>
      <name val="Calibri"/>
      <family val="2"/>
    </font>
    <font>
      <b/>
      <sz val="26"/>
      <name val="Arial"/>
      <family val="2"/>
    </font>
    <font>
      <b/>
      <sz val="18"/>
      <name val="Arial"/>
      <family val="2"/>
    </font>
    <font>
      <sz val="18"/>
      <color indexed="39"/>
      <name val="Arial"/>
      <family val="2"/>
    </font>
    <font>
      <u/>
      <sz val="22"/>
      <name val="Arial"/>
      <family val="2"/>
    </font>
    <font>
      <u/>
      <sz val="18"/>
      <name val="Arial"/>
      <family val="2"/>
    </font>
    <font>
      <b/>
      <i/>
      <sz val="12"/>
      <name val="Arial"/>
      <family val="2"/>
    </font>
    <font>
      <sz val="11"/>
      <name val="Arial"/>
      <family val="2"/>
    </font>
    <font>
      <b/>
      <sz val="9"/>
      <name val="Arial"/>
      <family val="2"/>
    </font>
    <font>
      <b/>
      <sz val="20"/>
      <name val="Arial"/>
      <family val="2"/>
    </font>
    <font>
      <b/>
      <sz val="16"/>
      <name val="Arial"/>
      <family val="2"/>
    </font>
    <font>
      <u/>
      <sz val="10"/>
      <color theme="10"/>
      <name val="Arial"/>
      <family val="2"/>
    </font>
    <font>
      <sz val="10"/>
      <color theme="1"/>
      <name val="Arial"/>
      <family val="2"/>
    </font>
    <font>
      <b/>
      <sz val="10"/>
      <color theme="1"/>
      <name val="Arial"/>
      <family val="2"/>
    </font>
    <font>
      <b/>
      <sz val="14"/>
      <color theme="0"/>
      <name val="Arial"/>
      <family val="2"/>
    </font>
    <font>
      <b/>
      <sz val="10.5"/>
      <color theme="0"/>
      <name val="Arial"/>
      <family val="2"/>
    </font>
    <font>
      <u/>
      <sz val="12"/>
      <color theme="10"/>
      <name val="Arial"/>
      <family val="2"/>
    </font>
    <font>
      <b/>
      <sz val="12"/>
      <color theme="1"/>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rgb="FFFFFFCC"/>
        <bgColor indexed="64"/>
      </patternFill>
    </fill>
    <fill>
      <patternFill patternType="solid">
        <fgColor theme="0"/>
        <bgColor indexed="64"/>
      </patternFill>
    </fill>
    <fill>
      <patternFill patternType="solid">
        <fgColor rgb="FFDDE3FF"/>
        <bgColor indexed="64"/>
      </patternFill>
    </fill>
    <fill>
      <patternFill patternType="solid">
        <fgColor rgb="FFC0C0C0"/>
        <bgColor indexed="64"/>
      </patternFill>
    </fill>
    <fill>
      <patternFill patternType="solid">
        <fgColor rgb="FFFFFF00"/>
        <bgColor indexed="64"/>
      </patternFill>
    </fill>
    <fill>
      <patternFill patternType="solid">
        <fgColor rgb="FF0070C0"/>
        <bgColor indexed="64"/>
      </patternFill>
    </fill>
    <fill>
      <patternFill patternType="solid">
        <fgColor rgb="FF99CCFF"/>
        <bgColor indexed="64"/>
      </patternFill>
    </fill>
    <fill>
      <patternFill patternType="solid">
        <fgColor rgb="FFFFC000"/>
        <bgColor indexed="64"/>
      </patternFill>
    </fill>
    <fill>
      <patternFill patternType="solid">
        <fgColor theme="1"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s>
  <cellStyleXfs count="4">
    <xf numFmtId="0" fontId="0" fillId="0" borderId="0">
      <alignment horizontal="left"/>
    </xf>
    <xf numFmtId="0" fontId="27" fillId="0" borderId="0" applyNumberFormat="0" applyFill="0" applyBorder="0" applyAlignment="0" applyProtection="0">
      <alignment horizontal="left"/>
    </xf>
    <xf numFmtId="0" fontId="2" fillId="0" borderId="0">
      <alignment horizontal="left"/>
    </xf>
    <xf numFmtId="9" fontId="13" fillId="0" borderId="0" applyFont="0" applyFill="0" applyBorder="0" applyAlignment="0" applyProtection="0"/>
  </cellStyleXfs>
  <cellXfs count="201">
    <xf numFmtId="0" fontId="0" fillId="0" borderId="0" xfId="0">
      <alignment horizontal="left"/>
    </xf>
    <xf numFmtId="0" fontId="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166"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protection locked="0"/>
    </xf>
    <xf numFmtId="0" fontId="2" fillId="6" borderId="2" xfId="0" applyFont="1" applyFill="1" applyBorder="1" applyAlignment="1" applyProtection="1">
      <alignment vertical="center"/>
      <protection hidden="1"/>
    </xf>
    <xf numFmtId="0" fontId="8" fillId="6" borderId="3" xfId="0" applyFont="1" applyFill="1" applyBorder="1" applyAlignment="1" applyProtection="1">
      <alignment horizontal="center" vertical="center"/>
      <protection hidden="1"/>
    </xf>
    <xf numFmtId="0" fontId="2" fillId="3" borderId="0" xfId="2" applyFill="1">
      <alignment horizontal="left"/>
    </xf>
    <xf numFmtId="0" fontId="2" fillId="4" borderId="0" xfId="2" applyFill="1">
      <alignment horizontal="left"/>
    </xf>
    <xf numFmtId="0" fontId="15" fillId="4" borderId="0" xfId="2" applyFont="1" applyFill="1">
      <alignment horizontal="left"/>
    </xf>
    <xf numFmtId="0" fontId="16" fillId="4" borderId="0" xfId="2" applyFont="1" applyFill="1" applyAlignment="1">
      <alignment horizontal="left" vertical="center"/>
    </xf>
    <xf numFmtId="0" fontId="2" fillId="3" borderId="0" xfId="2" applyFill="1" applyAlignment="1">
      <alignment vertical="top" wrapText="1"/>
    </xf>
    <xf numFmtId="0" fontId="1" fillId="3" borderId="0" xfId="2" applyFont="1" applyFill="1" applyAlignment="1">
      <alignment horizontal="left" vertical="top"/>
    </xf>
    <xf numFmtId="0" fontId="2" fillId="3" borderId="0" xfId="2" applyFill="1" applyAlignment="1">
      <alignment horizontal="left" vertical="top"/>
    </xf>
    <xf numFmtId="0" fontId="2" fillId="3" borderId="0" xfId="2" applyFill="1" applyProtection="1">
      <alignment horizontal="left"/>
      <protection hidden="1"/>
    </xf>
    <xf numFmtId="0" fontId="2" fillId="3" borderId="0" xfId="2" applyFill="1" applyAlignment="1" applyProtection="1">
      <protection hidden="1"/>
    </xf>
    <xf numFmtId="0" fontId="22" fillId="3" borderId="0" xfId="2" applyFont="1" applyFill="1" applyAlignment="1" applyProtection="1">
      <alignment horizontal="right"/>
      <protection hidden="1"/>
    </xf>
    <xf numFmtId="0" fontId="6" fillId="2" borderId="0" xfId="2" applyFont="1" applyFill="1" applyAlignment="1">
      <alignment horizontal="left" vertical="center" readingOrder="1"/>
    </xf>
    <xf numFmtId="0" fontId="2" fillId="2" borderId="0" xfId="2" applyFill="1" applyProtection="1">
      <alignment horizontal="left"/>
      <protection hidden="1"/>
    </xf>
    <xf numFmtId="0" fontId="23" fillId="2" borderId="0" xfId="2" applyFont="1" applyFill="1" applyAlignment="1">
      <alignment horizontal="left" vertical="center" readingOrder="1"/>
    </xf>
    <xf numFmtId="8" fontId="2" fillId="6" borderId="1" xfId="0" applyNumberFormat="1" applyFont="1" applyFill="1" applyBorder="1" applyAlignment="1" applyProtection="1">
      <alignment horizontal="center"/>
      <protection hidden="1"/>
    </xf>
    <xf numFmtId="0" fontId="1" fillId="6" borderId="4" xfId="0" applyFont="1" applyFill="1" applyBorder="1" applyAlignment="1" applyProtection="1">
      <alignment vertical="center"/>
      <protection hidden="1"/>
    </xf>
    <xf numFmtId="0" fontId="24" fillId="6" borderId="5" xfId="0" applyFont="1" applyFill="1" applyBorder="1" applyAlignment="1" applyProtection="1">
      <alignment vertical="center"/>
      <protection hidden="1"/>
    </xf>
    <xf numFmtId="0" fontId="2" fillId="0" borderId="0" xfId="0" applyFont="1">
      <alignment horizontal="left"/>
    </xf>
    <xf numFmtId="0" fontId="2" fillId="0" borderId="0" xfId="0" applyFont="1" applyAlignment="1">
      <alignment horizontal="center"/>
    </xf>
    <xf numFmtId="0" fontId="2" fillId="0" borderId="0" xfId="0" applyFont="1" applyAlignment="1"/>
    <xf numFmtId="166" fontId="2" fillId="0" borderId="0" xfId="0" applyNumberFormat="1" applyFont="1" applyAlignment="1"/>
    <xf numFmtId="0" fontId="3" fillId="0" borderId="0" xfId="0" applyFont="1" applyAlignment="1">
      <alignment wrapText="1"/>
    </xf>
    <xf numFmtId="0" fontId="3" fillId="0" borderId="0" xfId="0" applyFont="1">
      <alignment horizontal="left"/>
    </xf>
    <xf numFmtId="0" fontId="2" fillId="0" borderId="0" xfId="0" applyFont="1" applyAlignment="1">
      <alignment wrapText="1"/>
    </xf>
    <xf numFmtId="0" fontId="1" fillId="0" borderId="0" xfId="0" applyFont="1" applyAlignment="1">
      <alignment horizontal="center" vertical="center"/>
    </xf>
    <xf numFmtId="0" fontId="28" fillId="0" borderId="0" xfId="0" applyFont="1" applyAlignment="1">
      <alignment wrapText="1"/>
    </xf>
    <xf numFmtId="166" fontId="28" fillId="0" borderId="0" xfId="0" applyNumberFormat="1" applyFont="1" applyAlignment="1">
      <alignment wrapText="1"/>
    </xf>
    <xf numFmtId="0" fontId="1" fillId="0" borderId="0" xfId="0" applyFont="1" applyAlignment="1" applyProtection="1">
      <alignment horizontal="center" wrapText="1"/>
      <protection hidden="1"/>
    </xf>
    <xf numFmtId="0" fontId="2" fillId="7" borderId="0" xfId="0" applyFont="1" applyFill="1">
      <alignment horizontal="left"/>
    </xf>
    <xf numFmtId="0" fontId="2" fillId="7" borderId="0" xfId="0" applyFont="1" applyFill="1" applyAlignment="1"/>
    <xf numFmtId="0" fontId="2" fillId="7" borderId="1" xfId="0" applyFont="1" applyFill="1" applyBorder="1">
      <alignment horizontal="left"/>
    </xf>
    <xf numFmtId="0" fontId="2" fillId="7" borderId="1" xfId="0" applyFont="1" applyFill="1" applyBorder="1" applyAlignment="1"/>
    <xf numFmtId="166" fontId="2" fillId="7" borderId="1" xfId="0" applyNumberFormat="1" applyFont="1" applyFill="1" applyBorder="1" applyAlignment="1"/>
    <xf numFmtId="0" fontId="5" fillId="6" borderId="6" xfId="0" applyFont="1" applyFill="1" applyBorder="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2" fillId="6" borderId="7" xfId="0" applyFont="1" applyFill="1" applyBorder="1" applyProtection="1">
      <alignment horizontal="left"/>
      <protection hidden="1"/>
    </xf>
    <xf numFmtId="0" fontId="2" fillId="6" borderId="1" xfId="0" applyFont="1" applyFill="1" applyBorder="1" applyAlignment="1" applyProtection="1">
      <alignment horizontal="center"/>
      <protection hidden="1"/>
    </xf>
    <xf numFmtId="0" fontId="2" fillId="6" borderId="0" xfId="0" applyFont="1" applyFill="1" applyAlignment="1" applyProtection="1">
      <alignment horizontal="center"/>
      <protection hidden="1"/>
    </xf>
    <xf numFmtId="17" fontId="2" fillId="6" borderId="1" xfId="0" quotePrefix="1" applyNumberFormat="1" applyFont="1" applyFill="1" applyBorder="1" applyAlignment="1" applyProtection="1">
      <alignment horizontal="center" vertical="center"/>
      <protection hidden="1"/>
    </xf>
    <xf numFmtId="0" fontId="2" fillId="6" borderId="8" xfId="0" applyFont="1" applyFill="1" applyBorder="1" applyProtection="1">
      <alignment horizontal="left"/>
      <protection hidden="1"/>
    </xf>
    <xf numFmtId="0" fontId="2" fillId="6" borderId="1" xfId="0" quotePrefix="1" applyFont="1" applyFill="1" applyBorder="1" applyAlignment="1" applyProtection="1">
      <alignment horizontal="center" vertical="center"/>
      <protection hidden="1"/>
    </xf>
    <xf numFmtId="7" fontId="2" fillId="6" borderId="0" xfId="0" applyNumberFormat="1" applyFont="1" applyFill="1" applyAlignment="1" applyProtection="1">
      <alignment horizontal="center" vertical="center" wrapText="1"/>
      <protection hidden="1"/>
    </xf>
    <xf numFmtId="0" fontId="2" fillId="6" borderId="0" xfId="0" applyFont="1" applyFill="1" applyProtection="1">
      <alignment horizontal="left"/>
      <protection hidden="1"/>
    </xf>
    <xf numFmtId="7" fontId="11" fillId="6" borderId="8" xfId="0" applyNumberFormat="1" applyFont="1" applyFill="1" applyBorder="1" applyAlignment="1" applyProtection="1">
      <alignment horizontal="center" vertical="center"/>
      <protection hidden="1"/>
    </xf>
    <xf numFmtId="8" fontId="2" fillId="6" borderId="0" xfId="0" applyNumberFormat="1" applyFont="1" applyFill="1" applyAlignment="1" applyProtection="1">
      <alignment horizontal="center"/>
      <protection hidden="1"/>
    </xf>
    <xf numFmtId="166" fontId="11" fillId="6" borderId="0" xfId="0" applyNumberFormat="1" applyFont="1" applyFill="1" applyAlignment="1" applyProtection="1">
      <alignment vertical="center"/>
      <protection hidden="1"/>
    </xf>
    <xf numFmtId="166" fontId="11" fillId="6" borderId="0" xfId="0" applyNumberFormat="1" applyFont="1" applyFill="1" applyAlignment="1" applyProtection="1">
      <alignment horizontal="center" vertical="center"/>
      <protection hidden="1"/>
    </xf>
    <xf numFmtId="0" fontId="29" fillId="8" borderId="1" xfId="0" applyFont="1" applyFill="1" applyBorder="1" applyAlignment="1" applyProtection="1">
      <alignment horizontal="center" vertical="center"/>
      <protection hidden="1"/>
    </xf>
    <xf numFmtId="0" fontId="29" fillId="8" borderId="9" xfId="0" applyFont="1" applyFill="1" applyBorder="1" applyAlignment="1" applyProtection="1">
      <alignment horizontal="center" vertical="center"/>
      <protection hidden="1"/>
    </xf>
    <xf numFmtId="166" fontId="2" fillId="6" borderId="1" xfId="0" applyNumberFormat="1" applyFont="1" applyFill="1" applyBorder="1" applyAlignment="1" applyProtection="1">
      <alignment horizontal="center" vertical="center"/>
      <protection hidden="1"/>
    </xf>
    <xf numFmtId="7" fontId="2" fillId="6" borderId="1" xfId="0" applyNumberFormat="1" applyFont="1" applyFill="1" applyBorder="1" applyAlignment="1" applyProtection="1">
      <alignment horizontal="center" vertical="center"/>
      <protection hidden="1"/>
    </xf>
    <xf numFmtId="7" fontId="5" fillId="6" borderId="3" xfId="0" applyNumberFormat="1" applyFont="1" applyFill="1" applyBorder="1" applyAlignment="1" applyProtection="1">
      <alignment horizontal="center" vertical="center"/>
      <protection hidden="1"/>
    </xf>
    <xf numFmtId="0" fontId="2" fillId="6" borderId="10" xfId="0" applyFont="1" applyFill="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1" fillId="8" borderId="1" xfId="0" applyFont="1" applyFill="1" applyBorder="1" applyAlignment="1" applyProtection="1">
      <alignment horizontal="center" vertical="center"/>
      <protection hidden="1"/>
    </xf>
    <xf numFmtId="7" fontId="5" fillId="6" borderId="1" xfId="0" applyNumberFormat="1" applyFont="1" applyFill="1" applyBorder="1" applyAlignment="1" applyProtection="1">
      <alignment horizontal="center" vertical="center"/>
      <protection hidden="1"/>
    </xf>
    <xf numFmtId="8" fontId="6" fillId="6" borderId="1" xfId="0" applyNumberFormat="1" applyFont="1" applyFill="1" applyBorder="1" applyAlignment="1" applyProtection="1">
      <alignment horizontal="center" vertical="center"/>
      <protection hidden="1"/>
    </xf>
    <xf numFmtId="0" fontId="1" fillId="6" borderId="0" xfId="0" applyFont="1" applyFill="1" applyAlignment="1" applyProtection="1">
      <alignment horizontal="center" vertical="center" wrapText="1"/>
      <protection hidden="1"/>
    </xf>
    <xf numFmtId="0" fontId="6" fillId="6" borderId="0" xfId="0" applyFont="1" applyFill="1" applyAlignment="1" applyProtection="1">
      <alignment horizontal="right" vertical="center"/>
      <protection hidden="1"/>
    </xf>
    <xf numFmtId="8" fontId="6" fillId="6" borderId="11" xfId="0" applyNumberFormat="1" applyFont="1" applyFill="1" applyBorder="1" applyAlignment="1" applyProtection="1">
      <alignment horizontal="center" vertical="center"/>
      <protection hidden="1"/>
    </xf>
    <xf numFmtId="0" fontId="9" fillId="6" borderId="0" xfId="0" applyFont="1" applyFill="1" applyAlignment="1" applyProtection="1">
      <alignment horizontal="right" vertical="top"/>
      <protection hidden="1"/>
    </xf>
    <xf numFmtId="8" fontId="7" fillId="6" borderId="0" xfId="0" applyNumberFormat="1" applyFont="1" applyFill="1" applyAlignment="1" applyProtection="1">
      <alignment horizontal="center" vertical="top" wrapText="1"/>
      <protection hidden="1"/>
    </xf>
    <xf numFmtId="0" fontId="2" fillId="0" borderId="0" xfId="0" applyFont="1" applyProtection="1">
      <alignment horizontal="left"/>
      <protection hidden="1"/>
    </xf>
    <xf numFmtId="0" fontId="2" fillId="0" borderId="0" xfId="0" applyFont="1" applyAlignment="1" applyProtection="1">
      <alignment horizontal="left" vertical="top" wrapText="1"/>
      <protection hidden="1"/>
    </xf>
    <xf numFmtId="0" fontId="2" fillId="9" borderId="1" xfId="0" applyFont="1" applyFill="1" applyBorder="1" applyAlignment="1"/>
    <xf numFmtId="0" fontId="2" fillId="6" borderId="0" xfId="0" applyFont="1" applyFill="1" applyAlignment="1" applyProtection="1">
      <alignment horizontal="center" vertical="center" wrapText="1"/>
      <protection hidden="1"/>
    </xf>
    <xf numFmtId="0" fontId="12" fillId="6" borderId="0" xfId="0" applyFont="1" applyFill="1" applyAlignment="1" applyProtection="1">
      <alignment horizontal="left" vertical="center"/>
      <protection hidden="1"/>
    </xf>
    <xf numFmtId="0" fontId="1" fillId="8" borderId="12"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wrapText="1"/>
      <protection hidden="1"/>
    </xf>
    <xf numFmtId="0" fontId="30" fillId="10" borderId="0" xfId="0" applyFont="1" applyFill="1" applyAlignment="1" applyProtection="1">
      <alignment horizontal="left" vertical="center"/>
      <protection hidden="1"/>
    </xf>
    <xf numFmtId="164" fontId="31" fillId="10" borderId="0" xfId="0" applyNumberFormat="1" applyFont="1" applyFill="1" applyAlignment="1" applyProtection="1">
      <alignment horizontal="center" vertical="center"/>
      <protection hidden="1"/>
    </xf>
    <xf numFmtId="165" fontId="31" fillId="10" borderId="0" xfId="0" applyNumberFormat="1" applyFont="1" applyFill="1" applyAlignment="1" applyProtection="1">
      <alignment horizontal="center" vertical="center"/>
      <protection hidden="1"/>
    </xf>
    <xf numFmtId="0" fontId="2" fillId="0" borderId="1" xfId="0" applyFont="1" applyBorder="1" applyAlignment="1"/>
    <xf numFmtId="166" fontId="2" fillId="0" borderId="1" xfId="0" applyNumberFormat="1" applyFont="1" applyBorder="1" applyAlignment="1"/>
    <xf numFmtId="166" fontId="2" fillId="9" borderId="1" xfId="3" applyNumberFormat="1" applyFont="1" applyFill="1" applyBorder="1" applyAlignment="1" applyProtection="1">
      <alignment wrapText="1"/>
    </xf>
    <xf numFmtId="0" fontId="5" fillId="6" borderId="1" xfId="0" applyFont="1" applyFill="1" applyBorder="1" applyAlignment="1" applyProtection="1">
      <alignment horizontal="center" vertical="center" wrapText="1"/>
      <protection hidden="1"/>
    </xf>
    <xf numFmtId="0" fontId="12" fillId="6" borderId="0" xfId="0" applyFont="1" applyFill="1" applyProtection="1">
      <alignment horizontal="left"/>
      <protection hidden="1"/>
    </xf>
    <xf numFmtId="8" fontId="6" fillId="6" borderId="0" xfId="0" applyNumberFormat="1" applyFont="1" applyFill="1" applyAlignment="1" applyProtection="1">
      <alignment horizontal="center" vertical="center"/>
      <protection hidden="1"/>
    </xf>
    <xf numFmtId="0" fontId="2" fillId="6" borderId="14" xfId="0" applyFont="1" applyFill="1" applyBorder="1">
      <alignment horizontal="left"/>
    </xf>
    <xf numFmtId="0" fontId="2" fillId="6" borderId="15" xfId="0" applyFont="1" applyFill="1" applyBorder="1">
      <alignment horizontal="left"/>
    </xf>
    <xf numFmtId="0" fontId="2" fillId="6" borderId="16" xfId="0" applyFont="1" applyFill="1" applyBorder="1">
      <alignment horizontal="left"/>
    </xf>
    <xf numFmtId="0" fontId="2" fillId="6" borderId="17" xfId="0" applyFont="1" applyFill="1" applyBorder="1">
      <alignment horizontal="left"/>
    </xf>
    <xf numFmtId="0" fontId="2" fillId="6" borderId="0" xfId="0" applyFont="1" applyFill="1">
      <alignment horizontal="left"/>
    </xf>
    <xf numFmtId="0" fontId="2" fillId="6" borderId="15" xfId="0" applyFont="1" applyFill="1" applyBorder="1" applyAlignment="1" applyProtection="1">
      <alignment vertical="center" wrapText="1"/>
      <protection hidden="1"/>
    </xf>
    <xf numFmtId="0" fontId="2" fillId="6" borderId="0" xfId="0" applyFont="1" applyFill="1" applyAlignment="1" applyProtection="1">
      <alignment vertical="center" wrapText="1"/>
      <protection hidden="1"/>
    </xf>
    <xf numFmtId="0" fontId="2" fillId="6" borderId="18" xfId="0" applyFont="1" applyFill="1" applyBorder="1" applyAlignment="1" applyProtection="1">
      <alignment vertical="center" wrapText="1"/>
      <protection hidden="1"/>
    </xf>
    <xf numFmtId="0" fontId="1" fillId="8" borderId="19"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center" vertical="center" wrapText="1"/>
      <protection hidden="1"/>
    </xf>
    <xf numFmtId="0" fontId="8" fillId="5" borderId="1" xfId="3" applyNumberFormat="1"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7" fontId="11" fillId="6" borderId="20" xfId="0" applyNumberFormat="1" applyFont="1" applyFill="1" applyBorder="1" applyAlignment="1" applyProtection="1">
      <alignment vertical="center"/>
      <protection hidden="1"/>
    </xf>
    <xf numFmtId="7" fontId="11" fillId="6" borderId="8" xfId="0" applyNumberFormat="1" applyFont="1" applyFill="1" applyBorder="1" applyAlignment="1" applyProtection="1">
      <alignment vertical="center"/>
      <protection hidden="1"/>
    </xf>
    <xf numFmtId="7" fontId="11" fillId="6" borderId="0" xfId="0" applyNumberFormat="1" applyFont="1" applyFill="1" applyAlignment="1" applyProtection="1">
      <alignment vertical="center"/>
      <protection hidden="1"/>
    </xf>
    <xf numFmtId="0" fontId="2" fillId="13" borderId="0" xfId="0" applyFont="1" applyFill="1">
      <alignment horizontal="left"/>
    </xf>
    <xf numFmtId="0" fontId="2" fillId="13" borderId="1" xfId="0" applyFont="1" applyFill="1" applyBorder="1">
      <alignment horizontal="left"/>
    </xf>
    <xf numFmtId="0" fontId="8" fillId="0" borderId="1" xfId="0" applyFont="1" applyBorder="1" applyAlignment="1">
      <alignment horizontal="center" vertical="center"/>
    </xf>
    <xf numFmtId="0" fontId="14" fillId="3" borderId="0" xfId="2" applyFont="1" applyFill="1" applyAlignment="1" applyProtection="1">
      <alignment horizontal="center"/>
      <protection hidden="1"/>
    </xf>
    <xf numFmtId="0" fontId="14" fillId="3" borderId="0" xfId="2" applyFont="1" applyFill="1" applyAlignment="1" applyProtection="1">
      <alignment horizontal="center" wrapText="1"/>
      <protection hidden="1"/>
    </xf>
    <xf numFmtId="14" fontId="1" fillId="3" borderId="0" xfId="2" applyNumberFormat="1" applyFont="1" applyFill="1" applyAlignment="1">
      <alignment horizontal="center" vertical="center"/>
    </xf>
    <xf numFmtId="0" fontId="1" fillId="3" borderId="0" xfId="2" applyFont="1" applyFill="1" applyAlignment="1">
      <alignment horizontal="center" vertical="center"/>
    </xf>
    <xf numFmtId="0" fontId="17" fillId="3" borderId="0" xfId="2" applyFont="1" applyFill="1" applyAlignment="1">
      <alignment horizontal="center"/>
    </xf>
    <xf numFmtId="0" fontId="25" fillId="3" borderId="0" xfId="2" applyFont="1" applyFill="1" applyAlignment="1" applyProtection="1">
      <alignment horizontal="center"/>
      <protection hidden="1"/>
    </xf>
    <xf numFmtId="0" fontId="18" fillId="3" borderId="0" xfId="2" applyFont="1" applyFill="1" applyAlignment="1" applyProtection="1">
      <alignment horizontal="center"/>
      <protection hidden="1"/>
    </xf>
    <xf numFmtId="0" fontId="18" fillId="3" borderId="0" xfId="2" applyFont="1" applyFill="1" applyAlignment="1">
      <alignment horizontal="center" vertical="center"/>
    </xf>
    <xf numFmtId="0" fontId="14" fillId="3" borderId="0" xfId="2" applyFont="1" applyFill="1" applyAlignment="1">
      <alignment horizontal="center" vertical="center" wrapText="1"/>
    </xf>
    <xf numFmtId="0" fontId="27" fillId="3" borderId="0" xfId="1" applyFill="1" applyAlignment="1" applyProtection="1">
      <alignment horizontal="center"/>
      <protection locked="0" hidden="1"/>
    </xf>
    <xf numFmtId="0" fontId="19" fillId="3" borderId="0" xfId="2" applyFont="1" applyFill="1" applyAlignment="1" applyProtection="1">
      <alignment horizontal="center"/>
      <protection locked="0" hidden="1"/>
    </xf>
    <xf numFmtId="0" fontId="20" fillId="3" borderId="0" xfId="2" applyFont="1" applyFill="1" applyAlignment="1" applyProtection="1">
      <alignment horizontal="center"/>
      <protection locked="0" hidden="1"/>
    </xf>
    <xf numFmtId="0" fontId="21" fillId="3" borderId="0" xfId="2" applyFont="1" applyFill="1" applyAlignment="1" applyProtection="1">
      <alignment horizontal="center"/>
      <protection locked="0" hidden="1"/>
    </xf>
    <xf numFmtId="0" fontId="32" fillId="3" borderId="0" xfId="1" applyFont="1" applyFill="1" applyAlignment="1" applyProtection="1">
      <alignment horizontal="left"/>
      <protection locked="0" hidden="1"/>
    </xf>
    <xf numFmtId="0" fontId="2" fillId="3" borderId="0" xfId="2" applyFill="1" applyAlignment="1">
      <alignment horizontal="center"/>
    </xf>
    <xf numFmtId="0" fontId="2" fillId="5" borderId="9" xfId="0" applyFont="1" applyFill="1" applyBorder="1" applyAlignment="1" applyProtection="1">
      <alignment horizontal="center"/>
      <protection locked="0"/>
    </xf>
    <xf numFmtId="0" fontId="2" fillId="5" borderId="23" xfId="0" applyFont="1" applyFill="1" applyBorder="1" applyAlignment="1" applyProtection="1">
      <alignment horizontal="center"/>
      <protection locked="0"/>
    </xf>
    <xf numFmtId="0" fontId="2" fillId="5" borderId="35" xfId="0" applyFont="1" applyFill="1" applyBorder="1" applyAlignment="1" applyProtection="1">
      <alignment horizontal="center"/>
      <protection locked="0"/>
    </xf>
    <xf numFmtId="0" fontId="1" fillId="8" borderId="39" xfId="0" applyFont="1" applyFill="1" applyBorder="1" applyAlignment="1" applyProtection="1">
      <alignment horizontal="center" vertical="center"/>
      <protection hidden="1"/>
    </xf>
    <xf numFmtId="0" fontId="1" fillId="8" borderId="19" xfId="0" applyFont="1" applyFill="1" applyBorder="1" applyAlignment="1" applyProtection="1">
      <alignment horizontal="center" vertical="center"/>
      <protection hidden="1"/>
    </xf>
    <xf numFmtId="0" fontId="2" fillId="6" borderId="21" xfId="0" applyFont="1" applyFill="1" applyBorder="1" applyAlignment="1" applyProtection="1">
      <alignment horizontal="left" vertical="top" wrapText="1"/>
      <protection hidden="1"/>
    </xf>
    <xf numFmtId="0" fontId="2" fillId="6" borderId="20" xfId="0" applyFont="1" applyFill="1" applyBorder="1" applyAlignment="1" applyProtection="1">
      <alignment horizontal="left" vertical="top" wrapText="1"/>
      <protection hidden="1"/>
    </xf>
    <xf numFmtId="0" fontId="2" fillId="6" borderId="22" xfId="0" applyFont="1" applyFill="1" applyBorder="1" applyAlignment="1" applyProtection="1">
      <alignment horizontal="left" vertical="top" wrapText="1"/>
      <protection hidden="1"/>
    </xf>
    <xf numFmtId="1" fontId="2" fillId="5" borderId="9" xfId="0" applyNumberFormat="1" applyFont="1" applyFill="1" applyBorder="1" applyAlignment="1" applyProtection="1">
      <alignment horizontal="center" vertical="center"/>
      <protection locked="0"/>
    </xf>
    <xf numFmtId="1" fontId="2" fillId="5" borderId="23" xfId="0" applyNumberFormat="1" applyFont="1" applyFill="1" applyBorder="1" applyAlignment="1" applyProtection="1">
      <alignment horizontal="center" vertical="center"/>
      <protection locked="0"/>
    </xf>
    <xf numFmtId="8" fontId="2" fillId="6" borderId="1" xfId="0" applyNumberFormat="1" applyFont="1" applyFill="1" applyBorder="1" applyAlignment="1" applyProtection="1">
      <alignment horizontal="center" vertical="center"/>
      <protection hidden="1"/>
    </xf>
    <xf numFmtId="8" fontId="6" fillId="6" borderId="0" xfId="0" applyNumberFormat="1" applyFont="1" applyFill="1" applyAlignment="1" applyProtection="1">
      <alignment horizontal="right" vertical="center"/>
      <protection hidden="1"/>
    </xf>
    <xf numFmtId="8" fontId="2" fillId="6" borderId="14" xfId="0" applyNumberFormat="1" applyFont="1" applyFill="1" applyBorder="1" applyAlignment="1" applyProtection="1">
      <alignment horizontal="center" vertical="center"/>
      <protection hidden="1"/>
    </xf>
    <xf numFmtId="8" fontId="2" fillId="6" borderId="24" xfId="0" applyNumberFormat="1" applyFont="1" applyFill="1" applyBorder="1" applyAlignment="1" applyProtection="1">
      <alignment horizontal="center" vertical="center"/>
      <protection hidden="1"/>
    </xf>
    <xf numFmtId="0" fontId="33" fillId="11" borderId="25" xfId="0" applyFont="1" applyFill="1" applyBorder="1" applyAlignment="1" applyProtection="1">
      <alignment horizontal="left" vertical="center"/>
      <protection hidden="1"/>
    </xf>
    <xf numFmtId="0" fontId="33" fillId="11" borderId="26" xfId="0" applyFont="1" applyFill="1" applyBorder="1" applyAlignment="1" applyProtection="1">
      <alignment horizontal="left" vertical="center"/>
      <protection hidden="1"/>
    </xf>
    <xf numFmtId="0" fontId="33" fillId="11" borderId="27" xfId="0" applyFont="1" applyFill="1" applyBorder="1" applyAlignment="1" applyProtection="1">
      <alignment horizontal="left" vertical="center"/>
      <protection hidden="1"/>
    </xf>
    <xf numFmtId="0" fontId="28" fillId="6" borderId="28" xfId="0" applyFont="1" applyFill="1" applyBorder="1" applyAlignment="1" applyProtection="1">
      <alignment horizontal="left" vertical="top" wrapText="1"/>
      <protection hidden="1"/>
    </xf>
    <xf numFmtId="0" fontId="28" fillId="6" borderId="7" xfId="0" applyFont="1" applyFill="1" applyBorder="1" applyAlignment="1" applyProtection="1">
      <alignment horizontal="left" vertical="top" wrapText="1"/>
      <protection hidden="1"/>
    </xf>
    <xf numFmtId="0" fontId="6" fillId="11" borderId="9" xfId="0" applyFont="1" applyFill="1" applyBorder="1" applyAlignment="1" applyProtection="1">
      <alignment horizontal="center" vertical="center" wrapText="1"/>
      <protection hidden="1"/>
    </xf>
    <xf numFmtId="0" fontId="6" fillId="11" borderId="23" xfId="0" applyFont="1" applyFill="1" applyBorder="1" applyAlignment="1" applyProtection="1">
      <alignment horizontal="center" vertical="center" wrapText="1"/>
      <protection hidden="1"/>
    </xf>
    <xf numFmtId="167" fontId="2" fillId="5" borderId="9" xfId="0" applyNumberFormat="1" applyFont="1" applyFill="1" applyBorder="1" applyAlignment="1" applyProtection="1">
      <alignment horizontal="left" vertical="center"/>
      <protection locked="0"/>
    </xf>
    <xf numFmtId="167" fontId="2" fillId="5" borderId="23" xfId="0" applyNumberFormat="1" applyFont="1" applyFill="1" applyBorder="1" applyAlignment="1" applyProtection="1">
      <alignment horizontal="left" vertical="center"/>
      <protection locked="0"/>
    </xf>
    <xf numFmtId="0" fontId="2" fillId="6" borderId="18" xfId="0" applyFont="1" applyFill="1" applyBorder="1" applyAlignment="1" applyProtection="1">
      <alignment horizontal="left" vertical="top" wrapText="1"/>
      <protection hidden="1"/>
    </xf>
    <xf numFmtId="0" fontId="2" fillId="6" borderId="0" xfId="0" applyFont="1" applyFill="1" applyAlignment="1" applyProtection="1">
      <alignment horizontal="left" vertical="top" wrapText="1"/>
      <protection hidden="1"/>
    </xf>
    <xf numFmtId="0" fontId="2" fillId="6" borderId="8" xfId="0" applyFont="1" applyFill="1" applyBorder="1" applyAlignment="1" applyProtection="1">
      <alignment horizontal="left" vertical="top" wrapText="1"/>
      <protection hidden="1"/>
    </xf>
    <xf numFmtId="0" fontId="6" fillId="11" borderId="25" xfId="0" applyFont="1" applyFill="1" applyBorder="1" applyAlignment="1" applyProtection="1">
      <alignment horizontal="left" vertical="center"/>
      <protection hidden="1"/>
    </xf>
    <xf numFmtId="0" fontId="6" fillId="11" borderId="28" xfId="0" applyFont="1" applyFill="1" applyBorder="1" applyAlignment="1" applyProtection="1">
      <alignment horizontal="left" vertical="center"/>
      <protection hidden="1"/>
    </xf>
    <xf numFmtId="0" fontId="6" fillId="11" borderId="26" xfId="0" applyFont="1" applyFill="1" applyBorder="1" applyAlignment="1" applyProtection="1">
      <alignment horizontal="left" vertical="center"/>
      <protection hidden="1"/>
    </xf>
    <xf numFmtId="0" fontId="6" fillId="11" borderId="27" xfId="0" applyFont="1" applyFill="1" applyBorder="1" applyAlignment="1" applyProtection="1">
      <alignment horizontal="left" vertical="center"/>
      <protection hidden="1"/>
    </xf>
    <xf numFmtId="7" fontId="2" fillId="6" borderId="9" xfId="0" applyNumberFormat="1" applyFont="1" applyFill="1" applyBorder="1" applyAlignment="1" applyProtection="1">
      <alignment horizontal="center" vertical="center" wrapText="1"/>
      <protection hidden="1"/>
    </xf>
    <xf numFmtId="7" fontId="2" fillId="6" borderId="23" xfId="0" applyNumberFormat="1"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2" fillId="6" borderId="33" xfId="0" applyFont="1" applyFill="1" applyBorder="1" applyAlignment="1" applyProtection="1">
      <alignment horizontal="left" vertical="center"/>
      <protection hidden="1"/>
    </xf>
    <xf numFmtId="0" fontId="2" fillId="6" borderId="34" xfId="0" applyFont="1" applyFill="1" applyBorder="1" applyAlignment="1" applyProtection="1">
      <alignment horizontal="left" vertical="center"/>
      <protection hidden="1"/>
    </xf>
    <xf numFmtId="8" fontId="2" fillId="6" borderId="9" xfId="0" applyNumberFormat="1" applyFont="1" applyFill="1" applyBorder="1" applyAlignment="1" applyProtection="1">
      <alignment horizontal="center" vertical="center"/>
      <protection hidden="1"/>
    </xf>
    <xf numFmtId="8" fontId="2" fillId="6" borderId="23"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protection hidden="1"/>
    </xf>
    <xf numFmtId="0" fontId="1" fillId="8" borderId="17" xfId="0" applyFont="1" applyFill="1" applyBorder="1" applyAlignment="1" applyProtection="1">
      <alignment horizontal="center" vertical="center"/>
      <protection hidden="1"/>
    </xf>
    <xf numFmtId="165" fontId="2" fillId="6" borderId="14" xfId="0" applyNumberFormat="1" applyFont="1" applyFill="1" applyBorder="1" applyAlignment="1" applyProtection="1">
      <alignment horizontal="center"/>
      <protection hidden="1"/>
    </xf>
    <xf numFmtId="165" fontId="2" fillId="6" borderId="24" xfId="0" applyNumberFormat="1" applyFont="1" applyFill="1" applyBorder="1" applyAlignment="1" applyProtection="1">
      <alignment horizontal="center"/>
      <protection hidden="1"/>
    </xf>
    <xf numFmtId="0" fontId="6" fillId="6" borderId="15" xfId="0" applyFont="1" applyFill="1" applyBorder="1" applyAlignment="1" applyProtection="1">
      <alignment horizontal="right" vertical="center"/>
      <protection hidden="1"/>
    </xf>
    <xf numFmtId="0" fontId="6" fillId="6" borderId="24" xfId="0" applyFont="1" applyFill="1" applyBorder="1" applyAlignment="1" applyProtection="1">
      <alignment horizontal="right" vertical="center"/>
      <protection hidden="1"/>
    </xf>
    <xf numFmtId="5" fontId="2" fillId="6" borderId="29" xfId="0" applyNumberFormat="1" applyFont="1" applyFill="1" applyBorder="1" applyAlignment="1" applyProtection="1">
      <alignment horizontal="center" vertical="center" wrapText="1"/>
      <protection hidden="1"/>
    </xf>
    <xf numFmtId="5" fontId="2" fillId="6" borderId="0" xfId="0" applyNumberFormat="1" applyFont="1" applyFill="1" applyAlignment="1" applyProtection="1">
      <alignment horizontal="center" vertical="center" wrapText="1"/>
      <protection hidden="1"/>
    </xf>
    <xf numFmtId="5" fontId="2" fillId="6" borderId="31" xfId="0" applyNumberFormat="1" applyFont="1" applyFill="1" applyBorder="1" applyAlignment="1" applyProtection="1">
      <alignment horizontal="center" vertical="center" wrapText="1"/>
      <protection hidden="1"/>
    </xf>
    <xf numFmtId="5" fontId="2" fillId="6" borderId="20" xfId="0" applyNumberFormat="1" applyFont="1" applyFill="1" applyBorder="1" applyAlignment="1" applyProtection="1">
      <alignment horizontal="center" vertical="center" wrapText="1"/>
      <protection hidden="1"/>
    </xf>
    <xf numFmtId="49" fontId="2" fillId="5" borderId="43" xfId="0" applyNumberFormat="1" applyFont="1" applyFill="1" applyBorder="1" applyAlignment="1" applyProtection="1">
      <alignment horizontal="left" vertical="center" wrapText="1"/>
      <protection locked="0"/>
    </xf>
    <xf numFmtId="49" fontId="2" fillId="5" borderId="26" xfId="0" applyNumberFormat="1" applyFont="1" applyFill="1" applyBorder="1" applyAlignment="1" applyProtection="1">
      <alignment horizontal="left" vertical="center" wrapText="1"/>
      <protection locked="0"/>
    </xf>
    <xf numFmtId="49" fontId="2" fillId="5" borderId="44" xfId="0" applyNumberFormat="1" applyFont="1" applyFill="1" applyBorder="1" applyAlignment="1" applyProtection="1">
      <alignment horizontal="left" vertical="center" wrapText="1"/>
      <protection locked="0"/>
    </xf>
    <xf numFmtId="0" fontId="26" fillId="6" borderId="20" xfId="0" applyFont="1" applyFill="1" applyBorder="1" applyAlignment="1" applyProtection="1">
      <alignment horizontal="left" vertical="center" wrapText="1"/>
      <protection hidden="1"/>
    </xf>
    <xf numFmtId="14" fontId="25" fillId="6" borderId="20" xfId="0" applyNumberFormat="1" applyFont="1" applyFill="1" applyBorder="1" applyAlignment="1" applyProtection="1">
      <alignment vertical="center" wrapText="1"/>
      <protection hidden="1"/>
    </xf>
    <xf numFmtId="0" fontId="25" fillId="6" borderId="32" xfId="0" applyFont="1" applyFill="1" applyBorder="1" applyAlignment="1" applyProtection="1">
      <alignment vertical="center" wrapText="1"/>
      <protection hidden="1"/>
    </xf>
    <xf numFmtId="0" fontId="5" fillId="6" borderId="45" xfId="0" applyFont="1" applyFill="1" applyBorder="1" applyAlignment="1" applyProtection="1">
      <alignment horizontal="center" vertical="center" wrapText="1"/>
      <protection hidden="1"/>
    </xf>
    <xf numFmtId="7" fontId="2" fillId="6" borderId="1" xfId="0" applyNumberFormat="1" applyFont="1" applyFill="1" applyBorder="1" applyAlignment="1" applyProtection="1">
      <alignment horizontal="center" vertical="center" wrapText="1"/>
      <protection hidden="1"/>
    </xf>
    <xf numFmtId="49" fontId="2" fillId="5" borderId="21" xfId="0" applyNumberFormat="1" applyFont="1" applyFill="1" applyBorder="1" applyAlignment="1" applyProtection="1">
      <alignment horizontal="left" vertical="center" wrapText="1"/>
      <protection locked="0"/>
    </xf>
    <xf numFmtId="49" fontId="2" fillId="5" borderId="20" xfId="0" applyNumberFormat="1" applyFont="1" applyFill="1" applyBorder="1" applyAlignment="1" applyProtection="1">
      <alignment horizontal="left" vertical="center" wrapText="1"/>
      <protection locked="0"/>
    </xf>
    <xf numFmtId="49" fontId="2" fillId="5" borderId="22" xfId="0" applyNumberFormat="1" applyFont="1" applyFill="1" applyBorder="1" applyAlignment="1" applyProtection="1">
      <alignment horizontal="left" vertical="center" wrapText="1"/>
      <protection locked="0"/>
    </xf>
    <xf numFmtId="0" fontId="5" fillId="6" borderId="1" xfId="0" quotePrefix="1" applyFont="1" applyFill="1" applyBorder="1" applyAlignment="1" applyProtection="1">
      <alignment horizontal="left" vertical="center"/>
      <protection hidden="1"/>
    </xf>
    <xf numFmtId="0" fontId="5" fillId="6" borderId="1" xfId="0" applyFont="1" applyFill="1" applyBorder="1" applyAlignment="1" applyProtection="1">
      <alignment horizontal="left" vertical="center"/>
      <protection hidden="1"/>
    </xf>
    <xf numFmtId="0" fontId="5" fillId="6" borderId="9" xfId="0" applyFont="1" applyFill="1" applyBorder="1" applyAlignment="1" applyProtection="1">
      <alignment horizontal="center" vertical="center" wrapText="1"/>
      <protection hidden="1"/>
    </xf>
    <xf numFmtId="0" fontId="5" fillId="6" borderId="23" xfId="0" applyFont="1" applyFill="1" applyBorder="1" applyAlignment="1" applyProtection="1">
      <alignment horizontal="center" vertical="center" wrapText="1"/>
      <protection hidden="1"/>
    </xf>
    <xf numFmtId="8" fontId="5" fillId="6" borderId="36" xfId="0" applyNumberFormat="1" applyFont="1" applyFill="1" applyBorder="1" applyAlignment="1" applyProtection="1">
      <alignment horizontal="center" vertical="center"/>
      <protection hidden="1"/>
    </xf>
    <xf numFmtId="8" fontId="5" fillId="6" borderId="37" xfId="0" applyNumberFormat="1" applyFont="1" applyFill="1" applyBorder="1" applyAlignment="1" applyProtection="1">
      <alignment horizontal="center" vertical="center"/>
      <protection hidden="1"/>
    </xf>
    <xf numFmtId="8" fontId="5" fillId="6" borderId="38" xfId="0" applyNumberFormat="1" applyFont="1" applyFill="1" applyBorder="1" applyAlignment="1" applyProtection="1">
      <alignment horizontal="center" vertical="center"/>
      <protection hidden="1"/>
    </xf>
    <xf numFmtId="8" fontId="5" fillId="6" borderId="40" xfId="0" applyNumberFormat="1" applyFont="1" applyFill="1" applyBorder="1" applyAlignment="1" applyProtection="1">
      <alignment horizontal="right" vertical="center"/>
      <protection hidden="1"/>
    </xf>
    <xf numFmtId="8" fontId="5" fillId="6" borderId="41" xfId="0" applyNumberFormat="1" applyFont="1" applyFill="1" applyBorder="1" applyAlignment="1" applyProtection="1">
      <alignment horizontal="right" vertical="center"/>
      <protection hidden="1"/>
    </xf>
    <xf numFmtId="0" fontId="29" fillId="8" borderId="39" xfId="0" applyFont="1" applyFill="1" applyBorder="1" applyAlignment="1" applyProtection="1">
      <alignment horizontal="center" vertical="center"/>
      <protection hidden="1"/>
    </xf>
    <xf numFmtId="0" fontId="29" fillId="8" borderId="19" xfId="0" applyFont="1"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0" fontId="2" fillId="12" borderId="0" xfId="0" applyFont="1" applyFill="1" applyAlignment="1">
      <alignment horizontal="center"/>
    </xf>
    <xf numFmtId="0" fontId="1" fillId="8" borderId="16" xfId="0" applyFont="1" applyFill="1" applyBorder="1" applyAlignment="1" applyProtection="1">
      <alignment horizontal="center" vertical="center" wrapText="1"/>
      <protection hidden="1"/>
    </xf>
    <xf numFmtId="0" fontId="1" fillId="8" borderId="42" xfId="0" applyFont="1" applyFill="1" applyBorder="1" applyAlignment="1" applyProtection="1">
      <alignment horizontal="center" vertical="center" wrapText="1"/>
      <protection hidden="1"/>
    </xf>
  </cellXfs>
  <cellStyles count="4">
    <cellStyle name="Hyperlink" xfId="1" builtinId="8"/>
    <cellStyle name="Normal" xfId="0" builtinId="0"/>
    <cellStyle name="Normal 2" xfId="2" xr:uid="{00000000-0005-0000-0000-000002000000}"/>
    <cellStyle name="Percent" xfId="3" builtinId="5"/>
  </cellStyles>
  <dxfs count="16">
    <dxf>
      <font>
        <color rgb="FFFF0000"/>
      </font>
      <fill>
        <patternFill>
          <bgColor rgb="FFF2DCDB"/>
        </patternFill>
      </fill>
    </dxf>
    <dxf>
      <font>
        <color rgb="FFFF0000"/>
      </font>
      <fill>
        <patternFill>
          <bgColor rgb="FFF2DCDB"/>
        </patternFill>
      </fill>
    </dxf>
    <dxf>
      <fill>
        <patternFill>
          <bgColor rgb="FFFF0000"/>
        </patternFill>
      </fill>
    </dxf>
    <dxf>
      <fill>
        <patternFill>
          <bgColor rgb="FFFF0000"/>
        </patternFill>
      </fill>
    </dxf>
    <dxf>
      <fill>
        <patternFill>
          <bgColor rgb="FFFF0000"/>
        </patternFill>
      </fill>
    </dxf>
    <dxf>
      <font>
        <color rgb="FFFF0000"/>
      </font>
      <fill>
        <patternFill>
          <bgColor rgb="FFF2DCDB"/>
        </patternFill>
      </fill>
    </dxf>
    <dxf>
      <fill>
        <patternFill>
          <bgColor rgb="FFFF0000"/>
        </patternFill>
      </fill>
    </dxf>
    <dxf>
      <font>
        <color rgb="FFFF0000"/>
      </font>
      <fill>
        <patternFill>
          <bgColor rgb="FFF2DCDB"/>
        </patternFill>
      </fill>
    </dxf>
    <dxf>
      <font>
        <color rgb="FFFF0000"/>
      </font>
      <fill>
        <patternFill>
          <bgColor rgb="FFF2DCDB"/>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483870</xdr:colOff>
      <xdr:row>50</xdr:row>
      <xdr:rowOff>1904</xdr:rowOff>
    </xdr:from>
    <xdr:to>
      <xdr:col>13</xdr:col>
      <xdr:colOff>38100</xdr:colOff>
      <xdr:row>51</xdr:row>
      <xdr:rowOff>95408</xdr:rowOff>
    </xdr:to>
    <xdr:sp macro="" textlink="">
      <xdr:nvSpPr>
        <xdr:cNvPr id="2" name="Text Box 5">
          <a:extLst>
            <a:ext uri="{FF2B5EF4-FFF2-40B4-BE49-F238E27FC236}">
              <a16:creationId xmlns:a16="http://schemas.microsoft.com/office/drawing/2014/main" id="{BC930ACA-60AB-47C7-84ED-0DB60B661DE9}"/>
            </a:ext>
          </a:extLst>
        </xdr:cNvPr>
        <xdr:cNvSpPr txBox="1">
          <a:spLocks noChangeArrowheads="1"/>
        </xdr:cNvSpPr>
      </xdr:nvSpPr>
      <xdr:spPr bwMode="auto">
        <a:xfrm>
          <a:off x="485775" y="12877799"/>
          <a:ext cx="7467600"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Funded by TEP customers and approved by the Arizona Corporation Commission</a:t>
          </a:r>
        </a:p>
      </xdr:txBody>
    </xdr:sp>
    <xdr:clientData/>
  </xdr:twoCellAnchor>
  <xdr:twoCellAnchor editAs="oneCell">
    <xdr:from>
      <xdr:col>0</xdr:col>
      <xdr:colOff>314325</xdr:colOff>
      <xdr:row>1</xdr:row>
      <xdr:rowOff>123825</xdr:rowOff>
    </xdr:from>
    <xdr:to>
      <xdr:col>6</xdr:col>
      <xdr:colOff>129540</xdr:colOff>
      <xdr:row>5</xdr:row>
      <xdr:rowOff>163830</xdr:rowOff>
    </xdr:to>
    <xdr:pic>
      <xdr:nvPicPr>
        <xdr:cNvPr id="3360" name="Picture 1">
          <a:extLst>
            <a:ext uri="{FF2B5EF4-FFF2-40B4-BE49-F238E27FC236}">
              <a16:creationId xmlns:a16="http://schemas.microsoft.com/office/drawing/2014/main" id="{E319B0CB-29B4-4CB1-AC70-D2734695FF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0"/>
          <a:ext cx="34766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190500</xdr:colOff>
      <xdr:row>34</xdr:row>
      <xdr:rowOff>167640</xdr:rowOff>
    </xdr:to>
    <xdr:sp macro="" textlink="">
      <xdr:nvSpPr>
        <xdr:cNvPr id="4715" name="Text Box 9">
          <a:extLst>
            <a:ext uri="{FF2B5EF4-FFF2-40B4-BE49-F238E27FC236}">
              <a16:creationId xmlns:a16="http://schemas.microsoft.com/office/drawing/2014/main" id="{A37F0176-3F4A-4D94-9468-13D7F0CBF30C}"/>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16" name="Text Box 10">
          <a:extLst>
            <a:ext uri="{FF2B5EF4-FFF2-40B4-BE49-F238E27FC236}">
              <a16:creationId xmlns:a16="http://schemas.microsoft.com/office/drawing/2014/main" id="{8FF0E93E-98C3-4720-9C3A-A3FAEA5AB0A4}"/>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17" name="Text Box 11">
          <a:extLst>
            <a:ext uri="{FF2B5EF4-FFF2-40B4-BE49-F238E27FC236}">
              <a16:creationId xmlns:a16="http://schemas.microsoft.com/office/drawing/2014/main" id="{7DE1891D-4F7D-4DE7-A8AB-9D0558F1944D}"/>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18" name="Text Box 12">
          <a:extLst>
            <a:ext uri="{FF2B5EF4-FFF2-40B4-BE49-F238E27FC236}">
              <a16:creationId xmlns:a16="http://schemas.microsoft.com/office/drawing/2014/main" id="{8CC8E8CD-3EAB-41DF-AFB4-8F8862CFA880}"/>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19" name="Text Box 13">
          <a:extLst>
            <a:ext uri="{FF2B5EF4-FFF2-40B4-BE49-F238E27FC236}">
              <a16:creationId xmlns:a16="http://schemas.microsoft.com/office/drawing/2014/main" id="{EE08DDFE-0137-4820-8393-F3CD0464A8FC}"/>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20" name="Text Box 14">
          <a:extLst>
            <a:ext uri="{FF2B5EF4-FFF2-40B4-BE49-F238E27FC236}">
              <a16:creationId xmlns:a16="http://schemas.microsoft.com/office/drawing/2014/main" id="{394BF411-B5D1-4543-AE93-EF116E0EDFAB}"/>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34</xdr:row>
      <xdr:rowOff>0</xdr:rowOff>
    </xdr:from>
    <xdr:to>
      <xdr:col>1</xdr:col>
      <xdr:colOff>190500</xdr:colOff>
      <xdr:row>34</xdr:row>
      <xdr:rowOff>167640</xdr:rowOff>
    </xdr:to>
    <xdr:sp macro="" textlink="">
      <xdr:nvSpPr>
        <xdr:cNvPr id="4721" name="Text Box 15">
          <a:extLst>
            <a:ext uri="{FF2B5EF4-FFF2-40B4-BE49-F238E27FC236}">
              <a16:creationId xmlns:a16="http://schemas.microsoft.com/office/drawing/2014/main" id="{D3F5695B-D62A-42BC-B089-0B44803D5629}"/>
            </a:ext>
          </a:extLst>
        </xdr:cNvPr>
        <xdr:cNvSpPr txBox="1">
          <a:spLocks noChangeArrowheads="1"/>
        </xdr:cNvSpPr>
      </xdr:nvSpPr>
      <xdr:spPr bwMode="auto">
        <a:xfrm>
          <a:off x="1447800" y="72390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76200</xdr:colOff>
      <xdr:row>0</xdr:row>
      <xdr:rowOff>76200</xdr:rowOff>
    </xdr:from>
    <xdr:to>
      <xdr:col>8</xdr:col>
      <xdr:colOff>1257300</xdr:colOff>
      <xdr:row>1</xdr:row>
      <xdr:rowOff>419100</xdr:rowOff>
    </xdr:to>
    <xdr:pic>
      <xdr:nvPicPr>
        <xdr:cNvPr id="4722" name="Picture 8">
          <a:extLst>
            <a:ext uri="{FF2B5EF4-FFF2-40B4-BE49-F238E27FC236}">
              <a16:creationId xmlns:a16="http://schemas.microsoft.com/office/drawing/2014/main" id="{7395B239-A841-4131-A6E7-2BE87A105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76200"/>
          <a:ext cx="1485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49</xdr:row>
      <xdr:rowOff>76200</xdr:rowOff>
    </xdr:from>
    <xdr:to>
      <xdr:col>8</xdr:col>
      <xdr:colOff>1236345</xdr:colOff>
      <xdr:row>51</xdr:row>
      <xdr:rowOff>129540</xdr:rowOff>
    </xdr:to>
    <xdr:pic>
      <xdr:nvPicPr>
        <xdr:cNvPr id="4723" name="Picture 9">
          <a:extLst>
            <a:ext uri="{FF2B5EF4-FFF2-40B4-BE49-F238E27FC236}">
              <a16:creationId xmlns:a16="http://schemas.microsoft.com/office/drawing/2014/main" id="{FC7A3D2B-E45E-4F11-B581-89E6E83AC0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12496800"/>
          <a:ext cx="14859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4" name="Text Box 9">
          <a:extLst>
            <a:ext uri="{FF2B5EF4-FFF2-40B4-BE49-F238E27FC236}">
              <a16:creationId xmlns:a16="http://schemas.microsoft.com/office/drawing/2014/main" id="{3D82F83D-06E5-4148-967F-D3FBAA1E9EDF}"/>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5" name="Text Box 10">
          <a:extLst>
            <a:ext uri="{FF2B5EF4-FFF2-40B4-BE49-F238E27FC236}">
              <a16:creationId xmlns:a16="http://schemas.microsoft.com/office/drawing/2014/main" id="{B54F6E85-8D17-4471-8D6B-B70E8C863032}"/>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6" name="Text Box 11">
          <a:extLst>
            <a:ext uri="{FF2B5EF4-FFF2-40B4-BE49-F238E27FC236}">
              <a16:creationId xmlns:a16="http://schemas.microsoft.com/office/drawing/2014/main" id="{8188C2F3-2437-4134-A8D8-B2CDDD273F50}"/>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7" name="Text Box 12">
          <a:extLst>
            <a:ext uri="{FF2B5EF4-FFF2-40B4-BE49-F238E27FC236}">
              <a16:creationId xmlns:a16="http://schemas.microsoft.com/office/drawing/2014/main" id="{7F629402-FD11-4E2D-94C8-34279EC980C3}"/>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8" name="Text Box 13">
          <a:extLst>
            <a:ext uri="{FF2B5EF4-FFF2-40B4-BE49-F238E27FC236}">
              <a16:creationId xmlns:a16="http://schemas.microsoft.com/office/drawing/2014/main" id="{5CD6ADEA-8BA2-43BC-BBA4-B5441EA4FB39}"/>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29" name="Text Box 14">
          <a:extLst>
            <a:ext uri="{FF2B5EF4-FFF2-40B4-BE49-F238E27FC236}">
              <a16:creationId xmlns:a16="http://schemas.microsoft.com/office/drawing/2014/main" id="{3ED54378-D9A4-4C15-BF50-6BA27C8116BB}"/>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53</xdr:row>
      <xdr:rowOff>0</xdr:rowOff>
    </xdr:from>
    <xdr:to>
      <xdr:col>1</xdr:col>
      <xdr:colOff>190500</xdr:colOff>
      <xdr:row>53</xdr:row>
      <xdr:rowOff>167640</xdr:rowOff>
    </xdr:to>
    <xdr:sp macro="" textlink="">
      <xdr:nvSpPr>
        <xdr:cNvPr id="4730" name="Text Box 15">
          <a:extLst>
            <a:ext uri="{FF2B5EF4-FFF2-40B4-BE49-F238E27FC236}">
              <a16:creationId xmlns:a16="http://schemas.microsoft.com/office/drawing/2014/main" id="{2BB4A85D-B187-439A-B604-54F9F0961103}"/>
            </a:ext>
          </a:extLst>
        </xdr:cNvPr>
        <xdr:cNvSpPr txBox="1">
          <a:spLocks noChangeArrowheads="1"/>
        </xdr:cNvSpPr>
      </xdr:nvSpPr>
      <xdr:spPr bwMode="auto">
        <a:xfrm>
          <a:off x="1447800" y="13487400"/>
          <a:ext cx="190500" cy="161925"/>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pbes@franklinenerg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Q54"/>
  <sheetViews>
    <sheetView topLeftCell="A27" zoomScaleNormal="100" zoomScaleSheetLayoutView="100" workbookViewId="0">
      <selection activeCell="C49" sqref="C49:L49"/>
    </sheetView>
  </sheetViews>
  <sheetFormatPr defaultColWidth="0" defaultRowHeight="12.75" zeroHeight="1" x14ac:dyDescent="0.2"/>
  <cols>
    <col min="1" max="6" width="9.140625" style="8" customWidth="1"/>
    <col min="7" max="7" width="9" style="8" customWidth="1"/>
    <col min="8" max="13" width="9.140625" style="8" customWidth="1"/>
    <col min="14" max="14" width="7.42578125" style="8" customWidth="1"/>
    <col min="15" max="15" width="0" style="8" hidden="1" customWidth="1"/>
    <col min="16" max="16" width="2.5703125" style="8" hidden="1" customWidth="1"/>
    <col min="17" max="16384" width="0" style="8" hidden="1"/>
  </cols>
  <sheetData>
    <row r="1" spans="1:17" x14ac:dyDescent="0.2">
      <c r="A1" s="7"/>
      <c r="B1" s="7"/>
      <c r="C1" s="7"/>
      <c r="D1" s="7"/>
      <c r="E1" s="7"/>
      <c r="F1" s="7"/>
      <c r="G1" s="7"/>
      <c r="H1" s="7"/>
      <c r="I1" s="7"/>
      <c r="J1" s="7"/>
      <c r="K1" s="7"/>
      <c r="L1" s="7"/>
      <c r="M1" s="7"/>
      <c r="N1" s="7"/>
    </row>
    <row r="2" spans="1:17" x14ac:dyDescent="0.2">
      <c r="A2" s="7"/>
      <c r="B2" s="7"/>
      <c r="C2" s="7"/>
      <c r="D2" s="7"/>
      <c r="E2" s="7"/>
      <c r="F2" s="7"/>
      <c r="G2" s="7"/>
      <c r="H2" s="7"/>
      <c r="I2" s="7"/>
      <c r="J2" s="7"/>
      <c r="K2" s="7"/>
      <c r="L2" s="7"/>
      <c r="M2" s="7"/>
      <c r="N2" s="7"/>
    </row>
    <row r="3" spans="1:17" ht="30" x14ac:dyDescent="0.4">
      <c r="A3" s="7"/>
      <c r="B3" s="7"/>
      <c r="C3" s="7"/>
      <c r="D3" s="7"/>
      <c r="E3" s="7"/>
      <c r="F3" s="7"/>
      <c r="G3" s="105" t="s">
        <v>204</v>
      </c>
      <c r="H3" s="105"/>
      <c r="I3" s="105"/>
      <c r="J3" s="105"/>
      <c r="K3" s="105"/>
      <c r="L3" s="105"/>
      <c r="M3" s="105"/>
      <c r="N3" s="105"/>
    </row>
    <row r="4" spans="1:17" ht="30" x14ac:dyDescent="0.4">
      <c r="A4" s="7"/>
      <c r="B4" s="7"/>
      <c r="C4" s="7"/>
      <c r="D4" s="7"/>
      <c r="E4" s="7"/>
      <c r="F4" s="7"/>
      <c r="G4" s="106" t="s">
        <v>205</v>
      </c>
      <c r="H4" s="105"/>
      <c r="I4" s="105"/>
      <c r="J4" s="105"/>
      <c r="K4" s="105"/>
      <c r="L4" s="105"/>
      <c r="M4" s="105"/>
      <c r="N4" s="105"/>
    </row>
    <row r="5" spans="1:17" ht="30" x14ac:dyDescent="0.4">
      <c r="A5" s="7"/>
      <c r="B5" s="7"/>
      <c r="C5" s="7"/>
      <c r="D5" s="7"/>
      <c r="E5" s="7"/>
      <c r="F5" s="7"/>
      <c r="G5" s="105" t="s">
        <v>206</v>
      </c>
      <c r="H5" s="105"/>
      <c r="I5" s="105"/>
      <c r="J5" s="105"/>
      <c r="K5" s="105"/>
      <c r="L5" s="105"/>
      <c r="M5" s="105"/>
      <c r="N5" s="105"/>
    </row>
    <row r="6" spans="1:17" ht="29.45" customHeight="1" x14ac:dyDescent="0.4">
      <c r="A6" s="7"/>
      <c r="B6" s="7"/>
      <c r="C6" s="7"/>
      <c r="D6" s="7"/>
      <c r="E6" s="7"/>
      <c r="F6" s="7"/>
      <c r="G6" s="110"/>
      <c r="H6" s="110"/>
      <c r="I6" s="110"/>
      <c r="J6" s="110"/>
      <c r="K6" s="110"/>
      <c r="L6" s="110"/>
      <c r="M6" s="110"/>
      <c r="N6" s="110"/>
      <c r="Q6" s="9"/>
    </row>
    <row r="7" spans="1:17" x14ac:dyDescent="0.2">
      <c r="A7" s="7"/>
      <c r="B7" s="7"/>
      <c r="C7" s="7"/>
      <c r="D7" s="7"/>
      <c r="E7" s="7"/>
      <c r="F7" s="7"/>
      <c r="G7" s="7"/>
      <c r="H7" s="7"/>
      <c r="I7" s="7"/>
      <c r="J7" s="7"/>
      <c r="K7" s="7"/>
      <c r="L7" s="7"/>
      <c r="M7" s="7"/>
      <c r="N7" s="7"/>
    </row>
    <row r="8" spans="1:17" x14ac:dyDescent="0.2">
      <c r="A8" s="7"/>
      <c r="B8" s="7"/>
      <c r="C8" s="7"/>
      <c r="D8" s="7"/>
      <c r="E8" s="7"/>
      <c r="F8" s="7"/>
      <c r="G8" s="7"/>
      <c r="H8" s="7"/>
      <c r="I8" s="7"/>
      <c r="J8" s="7"/>
      <c r="K8" s="7"/>
      <c r="L8" s="7"/>
      <c r="M8" s="7"/>
      <c r="N8" s="7"/>
    </row>
    <row r="9" spans="1:17" x14ac:dyDescent="0.2">
      <c r="A9" s="7"/>
      <c r="B9" s="7"/>
      <c r="C9" s="7"/>
      <c r="D9" s="7"/>
      <c r="E9" s="7"/>
      <c r="F9" s="7"/>
      <c r="G9" s="7"/>
      <c r="H9" s="7"/>
      <c r="I9" s="7"/>
      <c r="J9" s="7"/>
      <c r="K9" s="7"/>
      <c r="L9" s="7"/>
      <c r="M9" s="7"/>
      <c r="N9" s="7"/>
    </row>
    <row r="10" spans="1:17" ht="15" x14ac:dyDescent="0.2">
      <c r="A10" s="7"/>
      <c r="B10" s="7"/>
      <c r="C10" s="7"/>
      <c r="D10" s="7"/>
      <c r="E10" s="7"/>
      <c r="F10" s="7"/>
      <c r="G10" s="7"/>
      <c r="H10" s="7"/>
      <c r="I10" s="7"/>
      <c r="J10" s="7"/>
      <c r="K10" s="7"/>
      <c r="L10" s="7"/>
      <c r="M10" s="7"/>
      <c r="N10" s="7"/>
      <c r="O10" s="10"/>
    </row>
    <row r="11" spans="1:17" ht="15" x14ac:dyDescent="0.2">
      <c r="A11" s="7"/>
      <c r="B11" s="7"/>
      <c r="C11" s="7"/>
      <c r="D11" s="7"/>
      <c r="E11" s="7"/>
      <c r="F11" s="7"/>
      <c r="G11" s="7"/>
      <c r="H11" s="7"/>
      <c r="I11" s="7"/>
      <c r="J11" s="7"/>
      <c r="K11" s="7"/>
      <c r="L11" s="7"/>
      <c r="M11" s="7"/>
      <c r="N11" s="7"/>
      <c r="O11" s="10"/>
    </row>
    <row r="12" spans="1:17" ht="15" x14ac:dyDescent="0.2">
      <c r="A12" s="7"/>
      <c r="B12" s="107"/>
      <c r="C12" s="108"/>
      <c r="D12" s="108"/>
      <c r="E12" s="108"/>
      <c r="F12" s="108"/>
      <c r="G12" s="108"/>
      <c r="H12" s="108"/>
      <c r="I12" s="108"/>
      <c r="J12" s="108"/>
      <c r="K12" s="108"/>
      <c r="L12" s="108"/>
      <c r="M12" s="108"/>
      <c r="N12" s="7"/>
      <c r="O12" s="10"/>
    </row>
    <row r="13" spans="1:17" x14ac:dyDescent="0.2">
      <c r="A13" s="7"/>
      <c r="B13" s="107"/>
      <c r="C13" s="108"/>
      <c r="D13" s="108"/>
      <c r="E13" s="108"/>
      <c r="F13" s="108"/>
      <c r="G13" s="108"/>
      <c r="H13" s="108"/>
      <c r="I13" s="108"/>
      <c r="J13" s="108"/>
      <c r="K13" s="108"/>
      <c r="L13" s="108"/>
      <c r="M13" s="108"/>
      <c r="N13" s="7"/>
    </row>
    <row r="14" spans="1:17" ht="33.75" x14ac:dyDescent="0.5">
      <c r="A14" s="7"/>
      <c r="B14" s="109"/>
      <c r="C14" s="109"/>
      <c r="D14" s="109"/>
      <c r="E14" s="109"/>
      <c r="F14" s="109"/>
      <c r="G14" s="109"/>
      <c r="H14" s="109"/>
      <c r="I14" s="109"/>
      <c r="J14" s="109"/>
      <c r="K14" s="109"/>
      <c r="L14" s="109"/>
      <c r="M14" s="109"/>
      <c r="N14" s="7"/>
    </row>
    <row r="15" spans="1:17" ht="33.75" x14ac:dyDescent="0.5">
      <c r="A15" s="7"/>
      <c r="B15" s="109" t="s">
        <v>149</v>
      </c>
      <c r="C15" s="109"/>
      <c r="D15" s="109"/>
      <c r="E15" s="109"/>
      <c r="F15" s="109"/>
      <c r="G15" s="109"/>
      <c r="H15" s="109"/>
      <c r="I15" s="109"/>
      <c r="J15" s="109"/>
      <c r="K15" s="109"/>
      <c r="L15" s="109"/>
      <c r="M15" s="109"/>
      <c r="N15" s="7"/>
    </row>
    <row r="16" spans="1:17" ht="33.75" customHeight="1" x14ac:dyDescent="0.5">
      <c r="A16" s="7"/>
      <c r="B16" s="109" t="s">
        <v>195</v>
      </c>
      <c r="C16" s="109"/>
      <c r="D16" s="109"/>
      <c r="E16" s="109"/>
      <c r="F16" s="109"/>
      <c r="G16" s="109"/>
      <c r="H16" s="109"/>
      <c r="I16" s="109"/>
      <c r="J16" s="109"/>
      <c r="K16" s="109"/>
      <c r="L16" s="109"/>
      <c r="M16" s="109"/>
      <c r="N16" s="7"/>
    </row>
    <row r="17" spans="1:15" ht="15" x14ac:dyDescent="0.2">
      <c r="A17" s="7"/>
      <c r="B17" s="7"/>
      <c r="C17" s="11"/>
      <c r="D17" s="11"/>
      <c r="E17" s="11"/>
      <c r="F17" s="11"/>
      <c r="G17" s="11"/>
      <c r="H17" s="11"/>
      <c r="I17" s="11"/>
      <c r="J17" s="11"/>
      <c r="K17" s="11"/>
      <c r="L17" s="11"/>
      <c r="M17" s="11"/>
      <c r="N17" s="7"/>
      <c r="O17" s="10"/>
    </row>
    <row r="18" spans="1:15" ht="15" x14ac:dyDescent="0.2">
      <c r="A18" s="7"/>
      <c r="B18" s="12"/>
      <c r="C18" s="13"/>
      <c r="D18" s="13"/>
      <c r="E18" s="13"/>
      <c r="F18" s="13"/>
      <c r="G18" s="13"/>
      <c r="H18" s="13"/>
      <c r="I18" s="13"/>
      <c r="J18" s="13"/>
      <c r="K18" s="13"/>
      <c r="L18" s="13"/>
      <c r="M18" s="13"/>
      <c r="N18" s="7"/>
      <c r="O18" s="10"/>
    </row>
    <row r="19" spans="1:15" ht="15" x14ac:dyDescent="0.2">
      <c r="A19" s="7"/>
      <c r="B19" s="12"/>
      <c r="C19" s="13"/>
      <c r="D19" s="13"/>
      <c r="E19" s="13"/>
      <c r="F19" s="13"/>
      <c r="G19" s="13"/>
      <c r="H19" s="13"/>
      <c r="I19" s="13"/>
      <c r="J19" s="13"/>
      <c r="K19" s="13"/>
      <c r="L19" s="13"/>
      <c r="M19" s="13"/>
      <c r="N19" s="7"/>
      <c r="O19" s="10"/>
    </row>
    <row r="20" spans="1:15" ht="15" x14ac:dyDescent="0.2">
      <c r="A20" s="7"/>
      <c r="B20" s="12"/>
      <c r="C20" s="11"/>
      <c r="D20" s="11"/>
      <c r="E20" s="11"/>
      <c r="F20" s="11"/>
      <c r="G20" s="11"/>
      <c r="H20" s="11"/>
      <c r="I20" s="11"/>
      <c r="J20" s="11"/>
      <c r="K20" s="11"/>
      <c r="L20" s="11"/>
      <c r="M20" s="11"/>
      <c r="N20" s="7"/>
      <c r="O20" s="10"/>
    </row>
    <row r="21" spans="1:15" ht="21.75" customHeight="1" x14ac:dyDescent="0.2">
      <c r="A21" s="7"/>
      <c r="B21" s="13"/>
      <c r="C21" s="11"/>
      <c r="D21" s="11"/>
      <c r="E21" s="11"/>
      <c r="F21" s="11"/>
      <c r="G21" s="11"/>
      <c r="H21" s="11"/>
      <c r="I21" s="11"/>
      <c r="J21" s="11"/>
      <c r="K21" s="11"/>
      <c r="L21" s="11"/>
      <c r="M21" s="11"/>
      <c r="N21" s="7"/>
      <c r="O21" s="10"/>
    </row>
    <row r="22" spans="1:15" ht="23.25" x14ac:dyDescent="0.2">
      <c r="A22" s="7"/>
      <c r="B22" s="112" t="s">
        <v>150</v>
      </c>
      <c r="C22" s="112"/>
      <c r="D22" s="112"/>
      <c r="E22" s="112"/>
      <c r="F22" s="112"/>
      <c r="G22" s="112"/>
      <c r="H22" s="112"/>
      <c r="I22" s="112"/>
      <c r="J22" s="112"/>
      <c r="K22" s="112"/>
      <c r="L22" s="112"/>
      <c r="M22" s="112"/>
      <c r="N22" s="7"/>
      <c r="O22" s="10"/>
    </row>
    <row r="23" spans="1:15" ht="15" x14ac:dyDescent="0.2">
      <c r="A23" s="7"/>
      <c r="B23" s="12"/>
      <c r="C23" s="11"/>
      <c r="D23" s="11"/>
      <c r="E23" s="11"/>
      <c r="F23" s="11"/>
      <c r="G23" s="11"/>
      <c r="H23" s="11"/>
      <c r="I23" s="11"/>
      <c r="J23" s="11"/>
      <c r="K23" s="11"/>
      <c r="L23" s="11"/>
      <c r="M23" s="11"/>
      <c r="N23" s="7"/>
      <c r="O23" s="10"/>
    </row>
    <row r="24" spans="1:15" ht="42" customHeight="1" x14ac:dyDescent="0.2">
      <c r="A24" s="7"/>
      <c r="B24" s="113" t="s">
        <v>207</v>
      </c>
      <c r="C24" s="113"/>
      <c r="D24" s="113"/>
      <c r="E24" s="113"/>
      <c r="F24" s="113"/>
      <c r="G24" s="113"/>
      <c r="H24" s="113"/>
      <c r="I24" s="113"/>
      <c r="J24" s="113"/>
      <c r="K24" s="113"/>
      <c r="L24" s="113"/>
      <c r="M24" s="113"/>
      <c r="N24" s="7"/>
      <c r="O24" s="10"/>
    </row>
    <row r="25" spans="1:15" ht="15" x14ac:dyDescent="0.2">
      <c r="A25" s="7"/>
      <c r="B25" s="7"/>
      <c r="C25" s="7"/>
      <c r="D25" s="7"/>
      <c r="E25" s="7"/>
      <c r="F25" s="7"/>
      <c r="G25" s="7"/>
      <c r="H25" s="7"/>
      <c r="I25" s="7"/>
      <c r="J25" s="7"/>
      <c r="K25" s="7"/>
      <c r="L25" s="7"/>
      <c r="M25" s="7"/>
      <c r="N25" s="7"/>
      <c r="O25" s="10"/>
    </row>
    <row r="26" spans="1:15" x14ac:dyDescent="0.2">
      <c r="A26" s="7"/>
      <c r="B26" s="7"/>
      <c r="C26" s="7"/>
      <c r="D26" s="7"/>
      <c r="E26" s="7"/>
      <c r="F26" s="7"/>
      <c r="G26" s="7"/>
      <c r="H26" s="7"/>
      <c r="I26" s="7"/>
      <c r="J26" s="7"/>
      <c r="K26" s="7"/>
      <c r="L26" s="7"/>
      <c r="M26" s="7"/>
      <c r="N26" s="7"/>
    </row>
    <row r="27" spans="1:15" ht="23.25" x14ac:dyDescent="0.35">
      <c r="A27" s="7"/>
      <c r="B27" s="111"/>
      <c r="C27" s="111"/>
      <c r="D27" s="111"/>
      <c r="E27" s="111"/>
      <c r="F27" s="111"/>
      <c r="G27" s="111"/>
      <c r="H27" s="111"/>
      <c r="I27" s="111"/>
      <c r="J27" s="111"/>
      <c r="K27" s="111"/>
      <c r="L27" s="111"/>
      <c r="M27" s="111"/>
      <c r="N27" s="7"/>
    </row>
    <row r="28" spans="1:15" ht="23.25" x14ac:dyDescent="0.35">
      <c r="A28" s="7"/>
      <c r="B28" s="111"/>
      <c r="C28" s="111"/>
      <c r="D28" s="111"/>
      <c r="E28" s="111"/>
      <c r="F28" s="111"/>
      <c r="G28" s="111"/>
      <c r="H28" s="111"/>
      <c r="I28" s="111"/>
      <c r="J28" s="111"/>
      <c r="K28" s="111"/>
      <c r="L28" s="111"/>
      <c r="M28" s="111"/>
      <c r="N28" s="7"/>
    </row>
    <row r="29" spans="1:15" ht="23.25" x14ac:dyDescent="0.35">
      <c r="A29" s="7"/>
      <c r="B29" s="111"/>
      <c r="C29" s="111"/>
      <c r="D29" s="111"/>
      <c r="E29" s="111"/>
      <c r="F29" s="111"/>
      <c r="G29" s="111"/>
      <c r="H29" s="111"/>
      <c r="I29" s="111"/>
      <c r="J29" s="111"/>
      <c r="K29" s="111"/>
      <c r="L29" s="111"/>
      <c r="M29" s="111"/>
      <c r="N29" s="7"/>
    </row>
    <row r="30" spans="1:15" x14ac:dyDescent="0.2">
      <c r="A30" s="7"/>
      <c r="B30" s="14"/>
      <c r="C30" s="14"/>
      <c r="D30" s="14"/>
      <c r="E30" s="14"/>
      <c r="F30" s="14"/>
      <c r="G30" s="14"/>
      <c r="H30" s="14"/>
      <c r="I30" s="14"/>
      <c r="J30" s="14"/>
      <c r="K30" s="14"/>
      <c r="L30" s="14"/>
      <c r="M30" s="14"/>
      <c r="N30" s="7"/>
    </row>
    <row r="31" spans="1:15" ht="30" customHeight="1" x14ac:dyDescent="0.35">
      <c r="A31" s="7"/>
      <c r="B31" s="111" t="s">
        <v>208</v>
      </c>
      <c r="C31" s="111"/>
      <c r="D31" s="111"/>
      <c r="E31" s="111"/>
      <c r="F31" s="111"/>
      <c r="G31" s="111"/>
      <c r="H31" s="111"/>
      <c r="I31" s="111"/>
      <c r="J31" s="111"/>
      <c r="K31" s="111"/>
      <c r="L31" s="111"/>
      <c r="M31" s="111"/>
      <c r="N31" s="7"/>
    </row>
    <row r="32" spans="1:15" ht="23.25" x14ac:dyDescent="0.35">
      <c r="A32" s="7"/>
      <c r="B32" s="114" t="s">
        <v>209</v>
      </c>
      <c r="C32" s="115"/>
      <c r="D32" s="115"/>
      <c r="E32" s="115"/>
      <c r="F32" s="115"/>
      <c r="G32" s="115"/>
      <c r="H32" s="115"/>
      <c r="I32" s="115"/>
      <c r="J32" s="115"/>
      <c r="K32" s="115"/>
      <c r="L32" s="115"/>
      <c r="M32" s="115"/>
      <c r="N32" s="7"/>
    </row>
    <row r="33" spans="1:14" x14ac:dyDescent="0.2">
      <c r="A33" s="7"/>
      <c r="B33" s="7"/>
      <c r="C33" s="7"/>
      <c r="D33" s="7"/>
      <c r="E33" s="7"/>
      <c r="F33" s="7"/>
      <c r="G33" s="7"/>
      <c r="H33" s="7"/>
      <c r="I33" s="7"/>
      <c r="J33" s="7"/>
      <c r="K33" s="7"/>
      <c r="L33" s="7"/>
      <c r="M33" s="7"/>
      <c r="N33" s="7"/>
    </row>
    <row r="34" spans="1:14" ht="23.25" x14ac:dyDescent="0.35">
      <c r="A34" s="7"/>
      <c r="B34" s="111"/>
      <c r="C34" s="111"/>
      <c r="D34" s="111"/>
      <c r="E34" s="111"/>
      <c r="F34" s="111"/>
      <c r="G34" s="111"/>
      <c r="H34" s="111"/>
      <c r="I34" s="111"/>
      <c r="J34" s="111"/>
      <c r="K34" s="111"/>
      <c r="L34" s="111"/>
      <c r="M34" s="111"/>
      <c r="N34" s="7"/>
    </row>
    <row r="35" spans="1:14" ht="23.25" x14ac:dyDescent="0.35">
      <c r="A35" s="7"/>
      <c r="B35" s="111"/>
      <c r="C35" s="111"/>
      <c r="D35" s="111"/>
      <c r="E35" s="111"/>
      <c r="F35" s="111"/>
      <c r="G35" s="111"/>
      <c r="H35" s="111"/>
      <c r="I35" s="111"/>
      <c r="J35" s="111"/>
      <c r="K35" s="111"/>
      <c r="L35" s="111"/>
      <c r="M35" s="111"/>
      <c r="N35" s="7"/>
    </row>
    <row r="36" spans="1:14" ht="23.25" x14ac:dyDescent="0.35">
      <c r="A36" s="7"/>
      <c r="B36" s="111"/>
      <c r="C36" s="111"/>
      <c r="D36" s="111"/>
      <c r="E36" s="111"/>
      <c r="F36" s="111"/>
      <c r="G36" s="111"/>
      <c r="H36" s="111"/>
      <c r="I36" s="111"/>
      <c r="J36" s="111"/>
      <c r="K36" s="111"/>
      <c r="L36" s="111"/>
      <c r="M36" s="111"/>
      <c r="N36" s="7"/>
    </row>
    <row r="37" spans="1:14" x14ac:dyDescent="0.2">
      <c r="A37" s="7"/>
      <c r="B37" s="14"/>
      <c r="C37" s="14"/>
      <c r="D37" s="14"/>
      <c r="E37" s="14"/>
      <c r="F37" s="14"/>
      <c r="G37" s="14"/>
      <c r="H37" s="14"/>
      <c r="I37" s="14"/>
      <c r="J37" s="14"/>
      <c r="K37" s="14"/>
      <c r="L37" s="14"/>
      <c r="M37" s="14"/>
      <c r="N37" s="7"/>
    </row>
    <row r="38" spans="1:14" ht="23.25" x14ac:dyDescent="0.35">
      <c r="A38" s="7"/>
      <c r="B38" s="111"/>
      <c r="C38" s="111"/>
      <c r="D38" s="111"/>
      <c r="E38" s="111"/>
      <c r="F38" s="111"/>
      <c r="G38" s="111"/>
      <c r="H38" s="111"/>
      <c r="I38" s="111"/>
      <c r="J38" s="111"/>
      <c r="K38" s="111"/>
      <c r="L38" s="111"/>
      <c r="M38" s="111"/>
      <c r="N38" s="7"/>
    </row>
    <row r="39" spans="1:14" ht="27" x14ac:dyDescent="0.35">
      <c r="A39" s="7"/>
      <c r="B39" s="116"/>
      <c r="C39" s="117"/>
      <c r="D39" s="117"/>
      <c r="E39" s="117"/>
      <c r="F39" s="117"/>
      <c r="G39" s="117"/>
      <c r="H39" s="117"/>
      <c r="I39" s="117"/>
      <c r="J39" s="117"/>
      <c r="K39" s="117"/>
      <c r="L39" s="117"/>
      <c r="M39" s="117"/>
      <c r="N39" s="7"/>
    </row>
    <row r="40" spans="1:14" x14ac:dyDescent="0.2">
      <c r="A40" s="7"/>
      <c r="B40" s="14"/>
      <c r="C40" s="14"/>
      <c r="D40" s="14"/>
      <c r="E40" s="14"/>
      <c r="F40" s="14"/>
      <c r="G40" s="14"/>
      <c r="H40" s="14"/>
      <c r="I40" s="14"/>
      <c r="J40" s="14"/>
      <c r="K40" s="14"/>
      <c r="L40" s="14"/>
      <c r="M40" s="14"/>
      <c r="N40" s="7"/>
    </row>
    <row r="41" spans="1:14" ht="15" x14ac:dyDescent="0.2">
      <c r="A41" s="7"/>
      <c r="B41" s="15"/>
      <c r="C41" s="15"/>
      <c r="D41" s="15"/>
      <c r="E41" s="15"/>
      <c r="F41" s="16"/>
      <c r="G41" s="118"/>
      <c r="H41" s="118"/>
      <c r="I41" s="118"/>
      <c r="J41" s="118"/>
      <c r="K41" s="118"/>
      <c r="L41" s="118"/>
      <c r="M41" s="118"/>
      <c r="N41" s="7"/>
    </row>
    <row r="42" spans="1:14" x14ac:dyDescent="0.2">
      <c r="A42" s="7"/>
      <c r="B42" s="7"/>
      <c r="C42" s="7"/>
      <c r="D42" s="7"/>
      <c r="E42" s="7"/>
      <c r="F42" s="7"/>
      <c r="G42" s="7"/>
      <c r="H42" s="7"/>
      <c r="I42" s="7"/>
      <c r="J42" s="7"/>
      <c r="K42" s="7"/>
      <c r="L42" s="7"/>
      <c r="M42" s="7"/>
      <c r="N42" s="7"/>
    </row>
    <row r="43" spans="1:14" ht="27" customHeight="1" x14ac:dyDescent="0.2">
      <c r="A43" s="7"/>
      <c r="B43" s="7"/>
      <c r="C43" s="7"/>
      <c r="D43" s="17" t="s">
        <v>151</v>
      </c>
      <c r="E43" s="18"/>
      <c r="F43" s="18"/>
      <c r="G43" s="18"/>
      <c r="H43" s="18"/>
      <c r="I43" s="18"/>
      <c r="J43" s="18"/>
      <c r="K43" s="18"/>
      <c r="L43" s="7"/>
      <c r="M43" s="7"/>
      <c r="N43" s="7"/>
    </row>
    <row r="44" spans="1:14" ht="27" customHeight="1" x14ac:dyDescent="0.2">
      <c r="A44" s="7"/>
      <c r="B44" s="7"/>
      <c r="C44" s="7"/>
      <c r="D44" s="19" t="s">
        <v>152</v>
      </c>
      <c r="E44" s="18"/>
      <c r="F44" s="18"/>
      <c r="G44" s="18"/>
      <c r="H44" s="18"/>
      <c r="I44" s="18"/>
      <c r="J44" s="18"/>
      <c r="K44" s="18"/>
      <c r="L44" s="7"/>
      <c r="M44" s="7"/>
      <c r="N44" s="7"/>
    </row>
    <row r="45" spans="1:14" ht="27" customHeight="1" x14ac:dyDescent="0.2">
      <c r="A45" s="7"/>
      <c r="B45" s="7"/>
      <c r="C45" s="7"/>
      <c r="D45" s="19" t="s">
        <v>153</v>
      </c>
      <c r="E45" s="18"/>
      <c r="F45" s="18"/>
      <c r="G45" s="18"/>
      <c r="H45" s="18"/>
      <c r="I45" s="18"/>
      <c r="J45" s="18"/>
      <c r="K45" s="18"/>
      <c r="L45" s="7"/>
      <c r="M45" s="7"/>
      <c r="N45" s="7"/>
    </row>
    <row r="46" spans="1:14" ht="27" customHeight="1" x14ac:dyDescent="0.2">
      <c r="A46" s="7"/>
      <c r="B46" s="7"/>
      <c r="C46" s="7"/>
      <c r="D46" s="19" t="s">
        <v>154</v>
      </c>
      <c r="E46" s="18"/>
      <c r="F46" s="18"/>
      <c r="G46" s="18"/>
      <c r="H46" s="18"/>
      <c r="I46" s="18"/>
      <c r="J46" s="18"/>
      <c r="K46" s="18"/>
      <c r="L46" s="7"/>
      <c r="M46" s="7"/>
      <c r="N46" s="7"/>
    </row>
    <row r="47" spans="1:14" ht="27" customHeight="1" x14ac:dyDescent="0.2">
      <c r="A47" s="7"/>
      <c r="B47" s="7"/>
      <c r="C47" s="7"/>
      <c r="D47" s="19" t="s">
        <v>155</v>
      </c>
      <c r="E47" s="18"/>
      <c r="F47" s="18"/>
      <c r="G47" s="18"/>
      <c r="H47" s="18"/>
      <c r="I47" s="18"/>
      <c r="J47" s="18"/>
      <c r="K47" s="18"/>
      <c r="L47" s="7"/>
      <c r="M47" s="7"/>
      <c r="N47" s="7"/>
    </row>
    <row r="48" spans="1:14" x14ac:dyDescent="0.2">
      <c r="A48" s="7"/>
      <c r="B48" s="7"/>
      <c r="C48" s="7"/>
      <c r="D48" s="7"/>
      <c r="E48" s="7"/>
      <c r="F48" s="7"/>
      <c r="G48" s="7"/>
      <c r="H48" s="7"/>
      <c r="I48" s="7"/>
      <c r="J48" s="7"/>
      <c r="K48" s="7"/>
      <c r="L48" s="7"/>
      <c r="M48" s="7"/>
      <c r="N48" s="7"/>
    </row>
    <row r="49" spans="1:14" x14ac:dyDescent="0.2">
      <c r="A49" s="7"/>
      <c r="B49" s="7"/>
      <c r="C49" s="119" t="s">
        <v>210</v>
      </c>
      <c r="D49" s="119"/>
      <c r="E49" s="119"/>
      <c r="F49" s="119"/>
      <c r="G49" s="119"/>
      <c r="H49" s="119"/>
      <c r="I49" s="119"/>
      <c r="J49" s="119"/>
      <c r="K49" s="119"/>
      <c r="L49" s="119"/>
      <c r="M49" s="7"/>
      <c r="N49" s="7"/>
    </row>
    <row r="50" spans="1:14" x14ac:dyDescent="0.2">
      <c r="A50" s="7"/>
      <c r="B50" s="7"/>
      <c r="C50" s="7"/>
      <c r="D50" s="7"/>
      <c r="E50" s="7"/>
      <c r="F50" s="7"/>
      <c r="G50" s="7"/>
      <c r="H50" s="7"/>
      <c r="I50" s="7"/>
      <c r="J50" s="7"/>
      <c r="K50" s="7"/>
      <c r="L50" s="7"/>
      <c r="M50" s="7"/>
      <c r="N50" s="7"/>
    </row>
    <row r="51" spans="1:14" x14ac:dyDescent="0.2">
      <c r="A51" s="7"/>
      <c r="B51" s="7"/>
      <c r="C51" s="7"/>
      <c r="D51" s="7"/>
      <c r="E51" s="7"/>
      <c r="F51" s="7"/>
      <c r="G51" s="7"/>
      <c r="H51" s="7"/>
      <c r="I51" s="7"/>
      <c r="J51" s="7"/>
      <c r="K51" s="7"/>
      <c r="L51" s="7"/>
      <c r="M51" s="7"/>
      <c r="N51" s="7"/>
    </row>
    <row r="52" spans="1:14" x14ac:dyDescent="0.2">
      <c r="A52" s="7"/>
      <c r="B52" s="7"/>
      <c r="C52" s="7"/>
      <c r="D52" s="7"/>
      <c r="E52" s="7"/>
      <c r="F52" s="7"/>
      <c r="G52" s="7"/>
      <c r="H52" s="7"/>
      <c r="I52" s="7"/>
      <c r="J52" s="7"/>
      <c r="K52" s="7"/>
      <c r="L52" s="7"/>
      <c r="M52" s="7"/>
      <c r="N52" s="7"/>
    </row>
    <row r="53" spans="1:14" ht="15" customHeight="1" x14ac:dyDescent="0.2">
      <c r="A53" s="119"/>
      <c r="B53" s="119"/>
      <c r="C53" s="119"/>
      <c r="D53" s="119"/>
      <c r="E53" s="119"/>
      <c r="F53" s="119"/>
      <c r="G53" s="119"/>
      <c r="H53" s="119"/>
      <c r="I53" s="119"/>
      <c r="J53" s="119"/>
      <c r="K53" s="119"/>
      <c r="L53" s="119"/>
      <c r="M53" s="119"/>
      <c r="N53" s="119"/>
    </row>
    <row r="54" spans="1:14" x14ac:dyDescent="0.2">
      <c r="A54" s="7"/>
      <c r="B54" s="7"/>
      <c r="C54" s="7"/>
      <c r="D54" s="7"/>
      <c r="E54" s="7"/>
      <c r="F54" s="7"/>
      <c r="G54" s="7"/>
      <c r="H54" s="7"/>
      <c r="I54" s="7"/>
      <c r="J54" s="7"/>
      <c r="K54" s="7"/>
      <c r="L54" s="7"/>
      <c r="M54" s="7"/>
      <c r="N54" s="7"/>
    </row>
  </sheetData>
  <sheetProtection selectLockedCells="1"/>
  <mergeCells count="24">
    <mergeCell ref="B38:M38"/>
    <mergeCell ref="B39:M39"/>
    <mergeCell ref="G41:M41"/>
    <mergeCell ref="C49:L49"/>
    <mergeCell ref="A53:N53"/>
    <mergeCell ref="B14:M14"/>
    <mergeCell ref="G6:N6"/>
    <mergeCell ref="B36:M36"/>
    <mergeCell ref="B15:M15"/>
    <mergeCell ref="B16:M16"/>
    <mergeCell ref="B22:M22"/>
    <mergeCell ref="B24:M24"/>
    <mergeCell ref="B27:M27"/>
    <mergeCell ref="B28:M28"/>
    <mergeCell ref="B29:M29"/>
    <mergeCell ref="B31:M31"/>
    <mergeCell ref="B32:M32"/>
    <mergeCell ref="B34:M34"/>
    <mergeCell ref="B35:M35"/>
    <mergeCell ref="G3:N3"/>
    <mergeCell ref="G4:N4"/>
    <mergeCell ref="G5:N5"/>
    <mergeCell ref="B12:M12"/>
    <mergeCell ref="B13:M13"/>
  </mergeCells>
  <hyperlinks>
    <hyperlink ref="B32" r:id="rId1" xr:uid="{00000000-0004-0000-0000-000001000000}"/>
  </hyperlinks>
  <printOptions horizontalCentered="1" verticalCentered="1"/>
  <pageMargins left="0.25" right="0.25" top="0.4" bottom="0.4" header="0.5" footer="0.34"/>
  <pageSetup scale="71" orientation="portrait" useFirstPageNumber="1"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tabColor rgb="FFFFFF00"/>
    <pageSetUpPr fitToPage="1"/>
  </sheetPr>
  <dimension ref="A1:AP218"/>
  <sheetViews>
    <sheetView tabSelected="1" zoomScaleNormal="100" zoomScaleSheetLayoutView="96" workbookViewId="0">
      <selection activeCell="B3" sqref="B3:E3"/>
    </sheetView>
  </sheetViews>
  <sheetFormatPr defaultColWidth="0" defaultRowHeight="12.75" zeroHeight="1" x14ac:dyDescent="0.2"/>
  <cols>
    <col min="1" max="1" width="21.7109375" style="69" customWidth="1"/>
    <col min="2" max="2" width="14.28515625" style="69" customWidth="1"/>
    <col min="3" max="3" width="17.85546875" style="69" customWidth="1"/>
    <col min="4" max="4" width="12.5703125" style="69" customWidth="1"/>
    <col min="5" max="5" width="12.28515625" style="69" customWidth="1"/>
    <col min="6" max="6" width="15.28515625" style="69" customWidth="1"/>
    <col min="7" max="7" width="13.140625" style="69" customWidth="1"/>
    <col min="8" max="8" width="4.5703125" style="69" customWidth="1"/>
    <col min="9" max="9" width="19.7109375" style="69" customWidth="1"/>
    <col min="10" max="14" width="11.5703125" style="23" hidden="1" customWidth="1"/>
    <col min="15" max="16" width="10.42578125" style="23" hidden="1" customWidth="1"/>
    <col min="17" max="20" width="14.5703125" style="23" hidden="1" customWidth="1"/>
    <col min="21" max="23" width="9.140625" style="23" hidden="1" customWidth="1"/>
    <col min="24" max="25" width="8" style="23" hidden="1" customWidth="1"/>
    <col min="26" max="26" width="13.85546875" style="23" hidden="1" customWidth="1"/>
    <col min="27" max="27" width="10.5703125" style="23" hidden="1" customWidth="1"/>
    <col min="28" max="30" width="9.42578125" style="23" hidden="1" customWidth="1"/>
    <col min="31" max="31" width="12.42578125" style="23" hidden="1" customWidth="1"/>
    <col min="32" max="32" width="9.140625" style="23" hidden="1" customWidth="1"/>
    <col min="33" max="33" width="9.140625" style="24" hidden="1" customWidth="1"/>
    <col min="34" max="34" width="15.42578125" style="24" hidden="1" customWidth="1"/>
    <col min="35" max="35" width="13.85546875" style="25" hidden="1" customWidth="1"/>
    <col min="36" max="36" width="9.140625" style="26" hidden="1" customWidth="1"/>
    <col min="37" max="42" width="9.140625" style="25" hidden="1" customWidth="1"/>
    <col min="43" max="16384" width="9.140625" style="23" hidden="1"/>
  </cols>
  <sheetData>
    <row r="1" spans="1:42" ht="18" x14ac:dyDescent="0.2">
      <c r="A1" s="76" t="s">
        <v>211</v>
      </c>
      <c r="B1" s="77"/>
      <c r="C1" s="78"/>
      <c r="D1" s="78"/>
      <c r="E1" s="78"/>
      <c r="F1" s="78"/>
      <c r="G1" s="78"/>
      <c r="H1" s="171"/>
      <c r="I1" s="172"/>
      <c r="J1" s="29"/>
      <c r="K1" s="29"/>
    </row>
    <row r="2" spans="1:42" ht="40.5" customHeight="1" thickBot="1" x14ac:dyDescent="0.25">
      <c r="A2" s="178" t="s">
        <v>195</v>
      </c>
      <c r="B2" s="178"/>
      <c r="C2" s="178"/>
      <c r="D2" s="178"/>
      <c r="E2" s="178"/>
      <c r="F2" s="179">
        <v>44924</v>
      </c>
      <c r="G2" s="180"/>
      <c r="H2" s="173"/>
      <c r="I2" s="174"/>
      <c r="J2" s="29"/>
      <c r="K2" s="29"/>
    </row>
    <row r="3" spans="1:42" ht="17.25" customHeight="1" thickBot="1" x14ac:dyDescent="0.25">
      <c r="A3" s="75" t="s">
        <v>131</v>
      </c>
      <c r="B3" s="183"/>
      <c r="C3" s="184"/>
      <c r="D3" s="184"/>
      <c r="E3" s="185"/>
      <c r="F3" s="75" t="s">
        <v>147</v>
      </c>
      <c r="G3" s="175"/>
      <c r="H3" s="176"/>
      <c r="I3" s="177"/>
      <c r="J3" s="29"/>
      <c r="K3" s="29"/>
    </row>
    <row r="4" spans="1:42" ht="18" customHeight="1" thickBot="1" x14ac:dyDescent="0.25">
      <c r="A4" s="134" t="s">
        <v>13</v>
      </c>
      <c r="B4" s="135"/>
      <c r="C4" s="135"/>
      <c r="D4" s="135"/>
      <c r="E4" s="135"/>
      <c r="F4" s="135"/>
      <c r="G4" s="135"/>
      <c r="H4" s="135"/>
      <c r="I4" s="136"/>
      <c r="J4" s="30"/>
      <c r="K4" s="30"/>
    </row>
    <row r="5" spans="1:42" ht="30" x14ac:dyDescent="0.2">
      <c r="A5" s="39" t="s">
        <v>158</v>
      </c>
      <c r="B5" s="40" t="s">
        <v>164</v>
      </c>
      <c r="C5" s="40" t="s">
        <v>170</v>
      </c>
      <c r="D5" s="40" t="s">
        <v>159</v>
      </c>
      <c r="E5" s="40"/>
      <c r="F5" s="40" t="s">
        <v>157</v>
      </c>
      <c r="G5" s="181" t="s">
        <v>159</v>
      </c>
      <c r="H5" s="181"/>
      <c r="I5" s="41"/>
    </row>
    <row r="6" spans="1:42" x14ac:dyDescent="0.2">
      <c r="A6" s="42" t="s">
        <v>165</v>
      </c>
      <c r="B6" s="20" t="s">
        <v>5</v>
      </c>
      <c r="C6" s="42" t="s">
        <v>4</v>
      </c>
      <c r="D6" s="20">
        <v>0.75</v>
      </c>
      <c r="E6" s="43"/>
      <c r="F6" s="46">
        <v>1</v>
      </c>
      <c r="G6" s="182">
        <v>385</v>
      </c>
      <c r="H6" s="182"/>
      <c r="I6" s="45"/>
      <c r="J6" s="29"/>
      <c r="K6" s="29"/>
    </row>
    <row r="7" spans="1:42" ht="15.6" customHeight="1" x14ac:dyDescent="0.2">
      <c r="A7" s="42" t="s">
        <v>165</v>
      </c>
      <c r="B7" s="20" t="s">
        <v>5</v>
      </c>
      <c r="C7" s="42" t="s">
        <v>3</v>
      </c>
      <c r="D7" s="20">
        <v>0.6</v>
      </c>
      <c r="E7" s="43"/>
      <c r="F7" s="46">
        <v>1.5</v>
      </c>
      <c r="G7" s="182">
        <v>370</v>
      </c>
      <c r="H7" s="182"/>
      <c r="I7" s="45"/>
      <c r="J7" s="29"/>
      <c r="K7" s="29"/>
    </row>
    <row r="8" spans="1:42" ht="15.6" customHeight="1" x14ac:dyDescent="0.2">
      <c r="A8" s="42" t="s">
        <v>166</v>
      </c>
      <c r="B8" s="20" t="s">
        <v>5</v>
      </c>
      <c r="C8" s="42" t="s">
        <v>2</v>
      </c>
      <c r="D8" s="20">
        <v>0.75</v>
      </c>
      <c r="E8" s="43"/>
      <c r="F8" s="46">
        <v>2</v>
      </c>
      <c r="G8" s="182">
        <v>355</v>
      </c>
      <c r="H8" s="182"/>
      <c r="I8" s="45"/>
      <c r="J8" s="29"/>
      <c r="K8" s="29"/>
    </row>
    <row r="9" spans="1:42" x14ac:dyDescent="0.2">
      <c r="A9" s="48"/>
      <c r="B9" s="48"/>
      <c r="C9" s="48"/>
      <c r="D9" s="48"/>
      <c r="E9" s="43"/>
      <c r="F9" s="46">
        <v>3</v>
      </c>
      <c r="G9" s="182">
        <v>320</v>
      </c>
      <c r="H9" s="182"/>
      <c r="I9" s="45"/>
      <c r="J9" s="29"/>
      <c r="K9" s="29"/>
      <c r="AG9" s="23"/>
      <c r="AH9" s="23"/>
      <c r="AI9" s="23"/>
      <c r="AJ9" s="23"/>
      <c r="AK9" s="23"/>
      <c r="AL9" s="23"/>
      <c r="AM9" s="23"/>
      <c r="AN9" s="23"/>
      <c r="AO9" s="23"/>
      <c r="AP9" s="23"/>
    </row>
    <row r="10" spans="1:42" ht="15.6" customHeight="1" x14ac:dyDescent="0.2">
      <c r="A10" s="48"/>
      <c r="B10" s="48"/>
      <c r="C10" s="48"/>
      <c r="D10" s="48"/>
      <c r="E10" s="43"/>
      <c r="F10" s="46">
        <v>5</v>
      </c>
      <c r="G10" s="182">
        <v>270</v>
      </c>
      <c r="H10" s="182"/>
      <c r="I10" s="45"/>
      <c r="J10" s="29"/>
      <c r="K10" s="29"/>
    </row>
    <row r="11" spans="1:42" x14ac:dyDescent="0.2">
      <c r="A11" s="48"/>
      <c r="B11" s="48"/>
      <c r="C11" s="48"/>
      <c r="D11" s="48"/>
      <c r="E11" s="43"/>
      <c r="F11" s="46">
        <v>7.5</v>
      </c>
      <c r="G11" s="182">
        <v>300</v>
      </c>
      <c r="H11" s="182"/>
      <c r="I11" s="45"/>
      <c r="J11" s="29"/>
      <c r="K11" s="29"/>
      <c r="AG11" s="23"/>
      <c r="AH11" s="23"/>
      <c r="AI11" s="23"/>
      <c r="AJ11" s="23"/>
      <c r="AK11" s="23"/>
      <c r="AL11" s="23"/>
      <c r="AM11" s="23"/>
      <c r="AN11" s="23"/>
      <c r="AO11" s="23"/>
      <c r="AP11" s="23"/>
    </row>
    <row r="12" spans="1:42" ht="15.6" customHeight="1" x14ac:dyDescent="0.2">
      <c r="A12" s="186" t="s">
        <v>183</v>
      </c>
      <c r="B12" s="187"/>
      <c r="C12" s="187"/>
      <c r="D12" s="50"/>
      <c r="E12" s="43"/>
      <c r="F12" s="46">
        <v>10</v>
      </c>
      <c r="G12" s="182">
        <v>240</v>
      </c>
      <c r="H12" s="182"/>
      <c r="I12" s="45"/>
      <c r="J12" s="29"/>
      <c r="K12" s="29"/>
    </row>
    <row r="13" spans="1:42" ht="15" x14ac:dyDescent="0.2">
      <c r="A13" s="82" t="s">
        <v>7</v>
      </c>
      <c r="B13" s="188" t="s">
        <v>197</v>
      </c>
      <c r="C13" s="189"/>
      <c r="D13" s="48"/>
      <c r="E13" s="48"/>
      <c r="F13" s="46">
        <v>15</v>
      </c>
      <c r="G13" s="182">
        <v>185</v>
      </c>
      <c r="H13" s="182"/>
      <c r="I13" s="45"/>
      <c r="J13" s="29"/>
      <c r="K13" s="29"/>
      <c r="AG13" s="23"/>
      <c r="AH13" s="23"/>
      <c r="AI13" s="23"/>
      <c r="AJ13" s="23"/>
      <c r="AK13" s="23"/>
      <c r="AL13" s="23"/>
      <c r="AM13" s="23"/>
      <c r="AN13" s="23"/>
      <c r="AO13" s="23"/>
      <c r="AP13" s="23"/>
    </row>
    <row r="14" spans="1:42" ht="15.6" customHeight="1" x14ac:dyDescent="0.2">
      <c r="A14" s="44" t="s">
        <v>177</v>
      </c>
      <c r="B14" s="150">
        <v>2</v>
      </c>
      <c r="C14" s="151"/>
      <c r="D14" s="48"/>
      <c r="E14" s="48"/>
      <c r="F14" s="46">
        <v>20</v>
      </c>
      <c r="G14" s="182">
        <v>155</v>
      </c>
      <c r="H14" s="182"/>
      <c r="I14" s="45"/>
      <c r="J14" s="29"/>
      <c r="K14" s="29"/>
    </row>
    <row r="15" spans="1:42" ht="15.6" customHeight="1" x14ac:dyDescent="0.2">
      <c r="A15" s="44" t="s">
        <v>178</v>
      </c>
      <c r="B15" s="150">
        <v>3.5</v>
      </c>
      <c r="C15" s="151"/>
      <c r="D15" s="50"/>
      <c r="E15" s="43"/>
      <c r="F15" s="46">
        <v>25</v>
      </c>
      <c r="G15" s="182">
        <v>140</v>
      </c>
      <c r="H15" s="182"/>
      <c r="I15" s="45"/>
      <c r="J15" s="29"/>
      <c r="K15" s="29"/>
    </row>
    <row r="16" spans="1:42" ht="15.6" customHeight="1" x14ac:dyDescent="0.2">
      <c r="A16" s="46" t="s">
        <v>179</v>
      </c>
      <c r="B16" s="150">
        <v>4.5</v>
      </c>
      <c r="C16" s="151"/>
      <c r="D16" s="48"/>
      <c r="E16" s="48"/>
      <c r="F16" s="46">
        <v>30</v>
      </c>
      <c r="G16" s="182">
        <v>130</v>
      </c>
      <c r="H16" s="182"/>
      <c r="I16" s="49"/>
      <c r="J16" s="29"/>
      <c r="K16" s="29"/>
    </row>
    <row r="17" spans="1:42" ht="15" customHeight="1" x14ac:dyDescent="0.2">
      <c r="A17" s="46" t="s">
        <v>180</v>
      </c>
      <c r="B17" s="150">
        <v>8</v>
      </c>
      <c r="C17" s="151"/>
      <c r="D17" s="48"/>
      <c r="E17" s="48"/>
      <c r="F17" s="46">
        <v>40</v>
      </c>
      <c r="G17" s="182">
        <v>115</v>
      </c>
      <c r="H17" s="182"/>
      <c r="I17" s="49"/>
      <c r="J17" s="29"/>
      <c r="K17" s="29"/>
    </row>
    <row r="18" spans="1:42" ht="15.6" customHeight="1" x14ac:dyDescent="0.2">
      <c r="A18" s="46" t="s">
        <v>181</v>
      </c>
      <c r="B18" s="150">
        <v>10</v>
      </c>
      <c r="C18" s="151"/>
      <c r="D18" s="48"/>
      <c r="F18" s="46">
        <v>50</v>
      </c>
      <c r="G18" s="182">
        <v>105</v>
      </c>
      <c r="H18" s="182"/>
      <c r="I18" s="49"/>
      <c r="J18" s="29"/>
      <c r="K18" s="29"/>
    </row>
    <row r="19" spans="1:42" ht="15.6" customHeight="1" x14ac:dyDescent="0.2">
      <c r="A19" s="46">
        <v>100</v>
      </c>
      <c r="B19" s="150">
        <v>15</v>
      </c>
      <c r="C19" s="151"/>
      <c r="D19" s="48"/>
      <c r="E19" s="83"/>
      <c r="F19" s="46">
        <v>60</v>
      </c>
      <c r="G19" s="182">
        <v>100</v>
      </c>
      <c r="H19" s="182"/>
      <c r="I19" s="49"/>
      <c r="J19" s="29"/>
      <c r="K19" s="29"/>
    </row>
    <row r="20" spans="1:42" ht="15.6" customHeight="1" x14ac:dyDescent="0.2">
      <c r="A20" s="46" t="s">
        <v>182</v>
      </c>
      <c r="B20" s="150">
        <v>20</v>
      </c>
      <c r="C20" s="151"/>
      <c r="D20" s="48"/>
      <c r="F20" s="46">
        <v>75</v>
      </c>
      <c r="G20" s="182">
        <v>95</v>
      </c>
      <c r="H20" s="182"/>
      <c r="I20" s="49"/>
      <c r="J20" s="29"/>
      <c r="K20" s="29"/>
    </row>
    <row r="21" spans="1:42" ht="15.6" customHeight="1" x14ac:dyDescent="0.2">
      <c r="A21" s="48"/>
      <c r="B21" s="48"/>
      <c r="C21" s="48"/>
      <c r="D21" s="48"/>
      <c r="E21" s="73"/>
      <c r="F21" s="46">
        <v>100</v>
      </c>
      <c r="G21" s="182">
        <v>90</v>
      </c>
      <c r="H21" s="182"/>
      <c r="I21" s="49"/>
      <c r="J21" s="29"/>
      <c r="K21" s="29"/>
    </row>
    <row r="22" spans="1:42" ht="15.6" customHeight="1" x14ac:dyDescent="0.2">
      <c r="A22" s="48"/>
      <c r="B22" s="48"/>
      <c r="C22" s="48"/>
      <c r="D22" s="48"/>
      <c r="E22" s="73"/>
      <c r="F22" s="46" t="s">
        <v>201</v>
      </c>
      <c r="G22" s="182">
        <v>85</v>
      </c>
      <c r="H22" s="182"/>
      <c r="I22" s="49"/>
      <c r="J22" s="29"/>
      <c r="K22" s="29"/>
    </row>
    <row r="23" spans="1:42" ht="15.6" customHeight="1" x14ac:dyDescent="0.2">
      <c r="A23" s="48"/>
      <c r="B23" s="48"/>
      <c r="C23" s="48"/>
      <c r="D23" s="48"/>
      <c r="E23" s="48"/>
      <c r="F23" s="46" t="s">
        <v>200</v>
      </c>
      <c r="G23" s="182">
        <v>80</v>
      </c>
      <c r="H23" s="182"/>
      <c r="I23" s="100"/>
      <c r="J23" s="29"/>
      <c r="K23" s="29"/>
    </row>
    <row r="24" spans="1:42" ht="15.6" customHeight="1" x14ac:dyDescent="0.2">
      <c r="A24" s="89"/>
      <c r="B24" s="47"/>
      <c r="C24" s="48"/>
      <c r="D24" s="48"/>
      <c r="E24" s="48"/>
      <c r="F24" s="51"/>
      <c r="G24" s="51"/>
      <c r="H24" s="52"/>
      <c r="I24" s="101"/>
      <c r="J24" s="29"/>
      <c r="K24" s="29"/>
    </row>
    <row r="25" spans="1:42" ht="15.6" customHeight="1" x14ac:dyDescent="0.2">
      <c r="A25" s="83" t="s">
        <v>198</v>
      </c>
      <c r="B25" s="47"/>
      <c r="C25" s="48"/>
      <c r="D25" s="48"/>
      <c r="E25" s="48"/>
      <c r="F25" s="51"/>
      <c r="G25" s="51"/>
      <c r="H25" s="52"/>
      <c r="I25" s="101"/>
      <c r="J25" s="29"/>
      <c r="K25" s="29"/>
    </row>
    <row r="26" spans="1:42" ht="15.6" customHeight="1" thickBot="1" x14ac:dyDescent="0.25">
      <c r="A26" s="73" t="s">
        <v>199</v>
      </c>
      <c r="B26" s="47"/>
      <c r="C26" s="48"/>
      <c r="D26" s="48"/>
      <c r="E26" s="48"/>
      <c r="F26" s="51"/>
      <c r="G26" s="51"/>
      <c r="H26" s="52"/>
      <c r="I26" s="99"/>
      <c r="J26" s="29"/>
      <c r="K26" s="29"/>
    </row>
    <row r="27" spans="1:42" ht="17.25" customHeight="1" thickBot="1" x14ac:dyDescent="0.25">
      <c r="A27" s="134" t="s">
        <v>144</v>
      </c>
      <c r="B27" s="135"/>
      <c r="C27" s="135"/>
      <c r="D27" s="135"/>
      <c r="E27" s="135"/>
      <c r="F27" s="135"/>
      <c r="G27" s="135"/>
      <c r="H27" s="135"/>
      <c r="I27" s="136"/>
      <c r="J27" s="31"/>
      <c r="K27" s="31"/>
    </row>
    <row r="28" spans="1:42" ht="17.25" customHeight="1" x14ac:dyDescent="0.2">
      <c r="A28" s="53" t="s">
        <v>7</v>
      </c>
      <c r="B28" s="54" t="s">
        <v>17</v>
      </c>
      <c r="C28" s="53" t="s">
        <v>202</v>
      </c>
      <c r="D28" s="53" t="s">
        <v>11</v>
      </c>
      <c r="E28" s="53" t="s">
        <v>18</v>
      </c>
      <c r="F28" s="53" t="s">
        <v>0</v>
      </c>
      <c r="G28" s="195" t="s">
        <v>162</v>
      </c>
      <c r="H28" s="196"/>
      <c r="I28" s="53" t="s">
        <v>12</v>
      </c>
      <c r="J28" s="31" t="s">
        <v>145</v>
      </c>
      <c r="K28" s="31"/>
    </row>
    <row r="29" spans="1:42" ht="17.25" customHeight="1" x14ac:dyDescent="0.2">
      <c r="A29" s="1"/>
      <c r="B29" s="2"/>
      <c r="C29" s="104" t="s">
        <v>5</v>
      </c>
      <c r="D29" s="55" t="str">
        <f>IF(OR(ISBLANK(A29),ISBLANK(B29),ISBLANK(C29))," ",VLOOKUP(CONCATENATE(A29,B29,C29),$A$80:$B$198,2,FALSE))</f>
        <v xml:space="preserve"> </v>
      </c>
      <c r="E29" s="3"/>
      <c r="F29" s="1"/>
      <c r="G29" s="163" t="str">
        <f>IF(OR(ISBLANK(A29),ISBLANK(B29),ISBLANK(C29),ISBLANK(E29))," ",IF(E29&lt;VALUE(D29),"Does not qualify",VLOOKUP(CONCATENATE(A29,B29,C29),$A$80:$C$198,3,FALSE)))</f>
        <v xml:space="preserve"> </v>
      </c>
      <c r="H29" s="164"/>
      <c r="I29" s="56" t="str">
        <f>IF(D29=0,"Does not qualify",IF(ISBLANK(A29)," ",IF(ISNUMBER(G29),A29*F29*G29," ")))</f>
        <v xml:space="preserve"> </v>
      </c>
      <c r="J29" s="31" t="str">
        <f>IF(AND(A29&lt;&gt;"",OR(B29="",C29="",E29="",F29="")),"Incomplete","")</f>
        <v/>
      </c>
      <c r="K29" s="31"/>
      <c r="AG29" s="23"/>
      <c r="AH29" s="23"/>
      <c r="AI29" s="23"/>
      <c r="AJ29" s="23"/>
      <c r="AK29" s="23"/>
      <c r="AL29" s="23"/>
      <c r="AM29" s="23"/>
      <c r="AN29" s="23"/>
      <c r="AO29" s="23"/>
      <c r="AP29" s="23"/>
    </row>
    <row r="30" spans="1:42" ht="17.25" customHeight="1" x14ac:dyDescent="0.2">
      <c r="A30" s="1"/>
      <c r="B30" s="2"/>
      <c r="C30" s="104" t="s">
        <v>5</v>
      </c>
      <c r="D30" s="55" t="str">
        <f>IF(OR(ISBLANK(A30),ISBLANK(B30),ISBLANK(C30))," ",VLOOKUP(CONCATENATE(A30,B30,C30),$A$80:$B$198,2,FALSE))</f>
        <v xml:space="preserve"> </v>
      </c>
      <c r="E30" s="3"/>
      <c r="F30" s="1"/>
      <c r="G30" s="163" t="str">
        <f>IF(OR(ISBLANK(A30),ISBLANK(B30),ISBLANK(C30),ISBLANK(E30))," ",IF(E30&lt;VALUE(D30),"Does not qualify",VLOOKUP(CONCATENATE(A30,B30,C30),$A$80:$C$198,3,FALSE)))</f>
        <v xml:space="preserve"> </v>
      </c>
      <c r="H30" s="164"/>
      <c r="I30" s="56" t="str">
        <f>IF(D30=0,"Does not qualify",IF(ISBLANK(A30)," ",IF(ISNUMBER(G30),A30*F30*G30," ")))</f>
        <v xml:space="preserve"> </v>
      </c>
      <c r="J30" s="31" t="str">
        <f>IF(AND(A30&lt;&gt;"",OR(B30="",C30="",E30="",F30="")),"Incomplete","")</f>
        <v/>
      </c>
      <c r="K30" s="32"/>
      <c r="AG30" s="23"/>
      <c r="AH30" s="23"/>
      <c r="AI30" s="23"/>
      <c r="AJ30" s="23"/>
      <c r="AK30" s="23"/>
      <c r="AL30" s="23"/>
      <c r="AM30" s="23"/>
      <c r="AN30" s="23"/>
      <c r="AO30" s="23"/>
      <c r="AP30" s="23"/>
    </row>
    <row r="31" spans="1:42" ht="17.25" customHeight="1" x14ac:dyDescent="0.2">
      <c r="A31" s="1"/>
      <c r="B31" s="2"/>
      <c r="C31" s="104" t="s">
        <v>5</v>
      </c>
      <c r="D31" s="55" t="str">
        <f>IF(OR(ISBLANK(A31),ISBLANK(B31),ISBLANK(C31))," ",VLOOKUP(CONCATENATE(A31,B31,C31),$A$80:$B$198,2,FALSE))</f>
        <v xml:space="preserve"> </v>
      </c>
      <c r="E31" s="3"/>
      <c r="F31" s="1"/>
      <c r="G31" s="163" t="str">
        <f>IF(OR(ISBLANK(A31),ISBLANK(B31),ISBLANK(C31),ISBLANK(E31))," ",IF(E31&lt;VALUE(D31),"Does not qualify",VLOOKUP(CONCATENATE(A31,B31,C31),$A$80:$C$198,3,FALSE)))</f>
        <v xml:space="preserve"> </v>
      </c>
      <c r="H31" s="164"/>
      <c r="I31" s="56" t="str">
        <f>IF(D31=0,"Does not qualify",IF(ISBLANK(A31)," ",IF(ISNUMBER(G31),A31*F31*G31," ")))</f>
        <v xml:space="preserve"> </v>
      </c>
      <c r="J31" s="31" t="str">
        <f>IF(AND(A31&lt;&gt;"",OR(B31="",C31="",E31="",F31="")),"Incomplete","")</f>
        <v/>
      </c>
      <c r="K31" s="32"/>
      <c r="AG31" s="23"/>
      <c r="AH31" s="23"/>
      <c r="AI31" s="23"/>
      <c r="AJ31" s="23"/>
      <c r="AK31" s="23"/>
      <c r="AL31" s="23"/>
      <c r="AM31" s="23"/>
      <c r="AN31" s="23"/>
      <c r="AO31" s="23"/>
      <c r="AP31" s="23"/>
    </row>
    <row r="32" spans="1:42" ht="17.25" customHeight="1" x14ac:dyDescent="0.2">
      <c r="A32" s="1"/>
      <c r="B32" s="2"/>
      <c r="C32" s="104" t="s">
        <v>5</v>
      </c>
      <c r="D32" s="55" t="str">
        <f>IF(OR(ISBLANK(A32),ISBLANK(B32),ISBLANK(C32))," ",VLOOKUP(CONCATENATE(A32,B32,C32),$A$80:$B$198,2,FALSE))</f>
        <v xml:space="preserve"> </v>
      </c>
      <c r="E32" s="3"/>
      <c r="F32" s="1"/>
      <c r="G32" s="163" t="str">
        <f>IF(OR(ISBLANK(A32),ISBLANK(B32),ISBLANK(C32),ISBLANK(E32))," ",IF(E32&lt;VALUE(D32),"Does not qualify",VLOOKUP(CONCATENATE(A32,B32,C32),$A$80:$C$198,3,FALSE)))</f>
        <v xml:space="preserve"> </v>
      </c>
      <c r="H32" s="164"/>
      <c r="I32" s="56" t="str">
        <f>IF(D32=0,"Does not qualify",IF(ISBLANK(A32)," ",IF(ISNUMBER(G32),A32*F32*G32," ")))</f>
        <v xml:space="preserve"> </v>
      </c>
      <c r="J32" s="31" t="str">
        <f>IF(AND(A32&lt;&gt;"",OR(B32="",C32="",E32="",F32="")),"Incomplete","")</f>
        <v/>
      </c>
      <c r="K32" s="32"/>
    </row>
    <row r="33" spans="1:11" ht="17.25" customHeight="1" x14ac:dyDescent="0.2">
      <c r="A33" s="1"/>
      <c r="B33" s="2"/>
      <c r="C33" s="104" t="s">
        <v>5</v>
      </c>
      <c r="D33" s="55" t="str">
        <f>IF(OR(ISBLANK(A33),ISBLANK(B33),ISBLANK(C33))," ",VLOOKUP(CONCATENATE(A33,B33,C33),$A$80:$B$198,2,FALSE))</f>
        <v xml:space="preserve"> </v>
      </c>
      <c r="E33" s="3"/>
      <c r="F33" s="1"/>
      <c r="G33" s="163" t="str">
        <f>IF(OR(ISBLANK(A33),ISBLANK(B33),ISBLANK(C33),ISBLANK(E33))," ",IF(E33&lt;VALUE(D33),"Does not qualify",VLOOKUP(CONCATENATE(A33,B33,C33),$A$80:$C$198,3,FALSE)))</f>
        <v xml:space="preserve"> </v>
      </c>
      <c r="H33" s="164"/>
      <c r="I33" s="56" t="str">
        <f>IF(D33=0,"Does not qualify",IF(ISBLANK(A33)," ",IF(ISNUMBER(G33),A33*F33*G33," ")))</f>
        <v xml:space="preserve"> </v>
      </c>
      <c r="J33" s="31" t="str">
        <f>IF(AND(A33&lt;&gt;"",OR(B33="",C33="",E33="",F33="")),"Incomplete","")</f>
        <v/>
      </c>
      <c r="K33" s="32"/>
    </row>
    <row r="34" spans="1:11" ht="17.25" customHeight="1" thickBot="1" x14ac:dyDescent="0.25">
      <c r="A34" s="58"/>
      <c r="B34" s="59"/>
      <c r="C34" s="59"/>
      <c r="D34" s="59"/>
      <c r="E34" s="59"/>
      <c r="F34" s="60"/>
      <c r="G34" s="193" t="s">
        <v>26</v>
      </c>
      <c r="H34" s="194"/>
      <c r="I34" s="57">
        <f>SUM(I29:I33)</f>
        <v>0</v>
      </c>
      <c r="J34" s="31"/>
      <c r="K34" s="32"/>
    </row>
    <row r="35" spans="1:11" ht="17.25" customHeight="1" thickBot="1" x14ac:dyDescent="0.25">
      <c r="A35" s="146" t="s">
        <v>143</v>
      </c>
      <c r="B35" s="148"/>
      <c r="C35" s="148"/>
      <c r="D35" s="148"/>
      <c r="E35" s="148"/>
      <c r="F35" s="148"/>
      <c r="G35" s="148"/>
      <c r="H35" s="148"/>
      <c r="I35" s="149"/>
      <c r="J35" s="31"/>
      <c r="K35" s="29"/>
    </row>
    <row r="36" spans="1:11" ht="17.25" customHeight="1" x14ac:dyDescent="0.2">
      <c r="A36" s="74" t="s">
        <v>1</v>
      </c>
      <c r="B36" s="165" t="s">
        <v>160</v>
      </c>
      <c r="C36" s="166"/>
      <c r="D36" s="197" t="s">
        <v>161</v>
      </c>
      <c r="E36" s="197"/>
      <c r="F36" s="197"/>
      <c r="G36" s="199" t="s">
        <v>162</v>
      </c>
      <c r="H36" s="200"/>
      <c r="I36" s="74" t="s">
        <v>12</v>
      </c>
      <c r="J36" s="31"/>
      <c r="K36" s="29"/>
    </row>
    <row r="37" spans="1:11" ht="17.25" customHeight="1" x14ac:dyDescent="0.2">
      <c r="A37" s="4"/>
      <c r="B37" s="120"/>
      <c r="C37" s="121"/>
      <c r="D37" s="120"/>
      <c r="E37" s="122"/>
      <c r="F37" s="121"/>
      <c r="G37" s="167" t="str">
        <f t="shared" ref="G37:G46" si="0">IF(ISBLANK(B37)," ",VLOOKUP(B37,$G$80:$H$100,2,FALSE))</f>
        <v xml:space="preserve"> </v>
      </c>
      <c r="H37" s="168"/>
      <c r="I37" s="20" t="str">
        <f t="shared" ref="I37:I46" si="1">IF(OR(ISBLANK(A37),ISBLANK(B37))," ",IF(B37="251 and up",A37*D37*G37,(A37*B37*G37)))</f>
        <v xml:space="preserve"> </v>
      </c>
      <c r="J37" s="31" t="str">
        <f>IF(AND(A37&lt;&gt;"",OR(A37="",B37="")),"Incomplete","")</f>
        <v/>
      </c>
      <c r="K37" s="29"/>
    </row>
    <row r="38" spans="1:11" s="28" customFormat="1" ht="17.25" customHeight="1" x14ac:dyDescent="0.2">
      <c r="A38" s="4"/>
      <c r="B38" s="120"/>
      <c r="C38" s="121"/>
      <c r="D38" s="120"/>
      <c r="E38" s="122"/>
      <c r="F38" s="121"/>
      <c r="G38" s="167" t="str">
        <f t="shared" si="0"/>
        <v xml:space="preserve"> </v>
      </c>
      <c r="H38" s="168"/>
      <c r="I38" s="20" t="str">
        <f t="shared" si="1"/>
        <v xml:space="preserve"> </v>
      </c>
      <c r="J38" s="31" t="str">
        <f t="shared" ref="J38:J46" si="2">IF(AND(A38&lt;&gt;"",OR(A38="",F38="")),"Incomplete","")</f>
        <v/>
      </c>
      <c r="K38" s="27"/>
    </row>
    <row r="39" spans="1:11" ht="17.25" customHeight="1" x14ac:dyDescent="0.2">
      <c r="A39" s="4"/>
      <c r="B39" s="120"/>
      <c r="C39" s="121"/>
      <c r="D39" s="120"/>
      <c r="E39" s="122"/>
      <c r="F39" s="121"/>
      <c r="G39" s="167" t="str">
        <f t="shared" si="0"/>
        <v xml:space="preserve"> </v>
      </c>
      <c r="H39" s="168"/>
      <c r="I39" s="20" t="str">
        <f t="shared" si="1"/>
        <v xml:space="preserve"> </v>
      </c>
      <c r="J39" s="31" t="str">
        <f t="shared" si="2"/>
        <v/>
      </c>
      <c r="K39" s="29"/>
    </row>
    <row r="40" spans="1:11" ht="17.25" customHeight="1" x14ac:dyDescent="0.2">
      <c r="A40" s="4"/>
      <c r="B40" s="120"/>
      <c r="C40" s="121"/>
      <c r="D40" s="120"/>
      <c r="E40" s="122"/>
      <c r="F40" s="121"/>
      <c r="G40" s="167" t="str">
        <f t="shared" si="0"/>
        <v xml:space="preserve"> </v>
      </c>
      <c r="H40" s="168"/>
      <c r="I40" s="20" t="str">
        <f t="shared" si="1"/>
        <v xml:space="preserve"> </v>
      </c>
      <c r="J40" s="31" t="str">
        <f t="shared" si="2"/>
        <v/>
      </c>
      <c r="K40" s="33"/>
    </row>
    <row r="41" spans="1:11" ht="17.25" customHeight="1" x14ac:dyDescent="0.2">
      <c r="A41" s="4"/>
      <c r="B41" s="120"/>
      <c r="C41" s="121"/>
      <c r="D41" s="120"/>
      <c r="E41" s="122"/>
      <c r="F41" s="121"/>
      <c r="G41" s="167" t="str">
        <f t="shared" si="0"/>
        <v xml:space="preserve"> </v>
      </c>
      <c r="H41" s="168"/>
      <c r="I41" s="20" t="str">
        <f t="shared" si="1"/>
        <v xml:space="preserve"> </v>
      </c>
      <c r="J41" s="31" t="str">
        <f t="shared" si="2"/>
        <v/>
      </c>
    </row>
    <row r="42" spans="1:11" ht="17.25" customHeight="1" x14ac:dyDescent="0.2">
      <c r="A42" s="4"/>
      <c r="B42" s="120"/>
      <c r="C42" s="121"/>
      <c r="D42" s="120"/>
      <c r="E42" s="122"/>
      <c r="F42" s="121"/>
      <c r="G42" s="167" t="str">
        <f t="shared" si="0"/>
        <v xml:space="preserve"> </v>
      </c>
      <c r="H42" s="168"/>
      <c r="I42" s="20" t="str">
        <f t="shared" si="1"/>
        <v xml:space="preserve"> </v>
      </c>
      <c r="J42" s="31" t="str">
        <f t="shared" si="2"/>
        <v/>
      </c>
    </row>
    <row r="43" spans="1:11" ht="17.25" customHeight="1" x14ac:dyDescent="0.2">
      <c r="A43" s="4"/>
      <c r="B43" s="120"/>
      <c r="C43" s="121"/>
      <c r="D43" s="120"/>
      <c r="E43" s="122"/>
      <c r="F43" s="121"/>
      <c r="G43" s="167" t="str">
        <f t="shared" si="0"/>
        <v xml:space="preserve"> </v>
      </c>
      <c r="H43" s="168"/>
      <c r="I43" s="20" t="str">
        <f t="shared" si="1"/>
        <v xml:space="preserve"> </v>
      </c>
      <c r="J43" s="31" t="str">
        <f t="shared" si="2"/>
        <v/>
      </c>
    </row>
    <row r="44" spans="1:11" ht="17.25" customHeight="1" x14ac:dyDescent="0.2">
      <c r="A44" s="4"/>
      <c r="B44" s="120"/>
      <c r="C44" s="121"/>
      <c r="D44" s="120"/>
      <c r="E44" s="122"/>
      <c r="F44" s="121"/>
      <c r="G44" s="167" t="str">
        <f t="shared" si="0"/>
        <v xml:space="preserve"> </v>
      </c>
      <c r="H44" s="168"/>
      <c r="I44" s="20" t="str">
        <f t="shared" si="1"/>
        <v xml:space="preserve"> </v>
      </c>
      <c r="J44" s="31" t="str">
        <f t="shared" si="2"/>
        <v/>
      </c>
    </row>
    <row r="45" spans="1:11" ht="17.25" customHeight="1" x14ac:dyDescent="0.2">
      <c r="A45" s="4"/>
      <c r="B45" s="120"/>
      <c r="C45" s="121"/>
      <c r="D45" s="120"/>
      <c r="E45" s="122"/>
      <c r="F45" s="121"/>
      <c r="G45" s="167" t="str">
        <f t="shared" si="0"/>
        <v xml:space="preserve"> </v>
      </c>
      <c r="H45" s="168"/>
      <c r="I45" s="20" t="str">
        <f t="shared" si="1"/>
        <v xml:space="preserve"> </v>
      </c>
      <c r="J45" s="31" t="str">
        <f t="shared" si="2"/>
        <v/>
      </c>
    </row>
    <row r="46" spans="1:11" ht="17.25" customHeight="1" x14ac:dyDescent="0.2">
      <c r="A46" s="4"/>
      <c r="B46" s="120"/>
      <c r="C46" s="121"/>
      <c r="D46" s="120"/>
      <c r="E46" s="122"/>
      <c r="F46" s="121"/>
      <c r="G46" s="167" t="str">
        <f t="shared" si="0"/>
        <v xml:space="preserve"> </v>
      </c>
      <c r="H46" s="168"/>
      <c r="I46" s="20" t="str">
        <f t="shared" si="1"/>
        <v xml:space="preserve"> </v>
      </c>
      <c r="J46" s="31" t="str">
        <f t="shared" si="2"/>
        <v/>
      </c>
    </row>
    <row r="47" spans="1:11" ht="21" customHeight="1" x14ac:dyDescent="0.2">
      <c r="A47" s="89"/>
      <c r="B47" s="86"/>
      <c r="C47" s="90"/>
      <c r="D47" s="90"/>
      <c r="E47" s="90"/>
      <c r="F47" s="90"/>
      <c r="G47" s="169" t="s">
        <v>171</v>
      </c>
      <c r="H47" s="170"/>
      <c r="I47" s="63">
        <f>SUM(I37:I46)</f>
        <v>0</v>
      </c>
    </row>
    <row r="48" spans="1:11" ht="21" customHeight="1" x14ac:dyDescent="0.2">
      <c r="A48" s="89"/>
      <c r="B48" s="89"/>
      <c r="C48" s="91"/>
      <c r="D48" s="91"/>
      <c r="E48" s="91"/>
      <c r="F48" s="91"/>
      <c r="G48" s="65"/>
      <c r="H48" s="65"/>
      <c r="I48" s="84"/>
    </row>
    <row r="49" spans="1:9" ht="21" customHeight="1" thickBot="1" x14ac:dyDescent="0.25">
      <c r="A49" s="89"/>
      <c r="B49" s="89"/>
      <c r="C49" s="91"/>
      <c r="D49" s="91"/>
      <c r="E49" s="91"/>
      <c r="F49" s="91"/>
      <c r="G49" s="65"/>
      <c r="H49" s="65"/>
      <c r="I49" s="84"/>
    </row>
    <row r="50" spans="1:9" ht="21" customHeight="1" x14ac:dyDescent="0.2">
      <c r="A50" s="21" t="s">
        <v>131</v>
      </c>
      <c r="B50" s="5"/>
      <c r="C50" s="152" t="s">
        <v>146</v>
      </c>
      <c r="D50" s="153"/>
      <c r="E50" s="153"/>
      <c r="F50" s="153"/>
      <c r="G50" s="154"/>
      <c r="H50" s="190"/>
      <c r="I50" s="190"/>
    </row>
    <row r="51" spans="1:9" ht="21" customHeight="1" x14ac:dyDescent="0.2">
      <c r="A51" s="161" t="str">
        <f>IF(B3="","Enter Project Name on Page 1",B3)</f>
        <v>Enter Project Name on Page 1</v>
      </c>
      <c r="B51" s="162"/>
      <c r="C51" s="155"/>
      <c r="D51" s="156"/>
      <c r="E51" s="156"/>
      <c r="F51" s="156"/>
      <c r="G51" s="157"/>
      <c r="H51" s="191"/>
      <c r="I51" s="191"/>
    </row>
    <row r="52" spans="1:9" ht="21" customHeight="1" thickBot="1" x14ac:dyDescent="0.25">
      <c r="A52" s="22" t="s">
        <v>147</v>
      </c>
      <c r="B52" s="6" t="str">
        <f>IF(G3="","Enter Act# Pg 1",G3)</f>
        <v>Enter Act# Pg 1</v>
      </c>
      <c r="C52" s="158"/>
      <c r="D52" s="159"/>
      <c r="E52" s="159"/>
      <c r="F52" s="159"/>
      <c r="G52" s="160"/>
      <c r="H52" s="192"/>
      <c r="I52" s="192"/>
    </row>
    <row r="53" spans="1:9" ht="21" customHeight="1" thickBot="1" x14ac:dyDescent="0.25">
      <c r="A53" s="85"/>
      <c r="B53" s="86"/>
      <c r="C53" s="91"/>
      <c r="D53" s="91"/>
      <c r="E53" s="91"/>
      <c r="F53" s="91"/>
      <c r="G53" s="65"/>
      <c r="H53" s="65"/>
      <c r="I53" s="84"/>
    </row>
    <row r="54" spans="1:9" ht="21" customHeight="1" thickBot="1" x14ac:dyDescent="0.25">
      <c r="A54" s="146" t="s">
        <v>183</v>
      </c>
      <c r="B54" s="147"/>
      <c r="C54" s="148"/>
      <c r="D54" s="148"/>
      <c r="E54" s="148"/>
      <c r="F54" s="148"/>
      <c r="G54" s="148"/>
      <c r="H54" s="148"/>
      <c r="I54" s="149"/>
    </row>
    <row r="55" spans="1:9" ht="36.75" customHeight="1" x14ac:dyDescent="0.2">
      <c r="A55" s="61" t="s">
        <v>7</v>
      </c>
      <c r="B55" s="93" t="s">
        <v>192</v>
      </c>
      <c r="C55" s="93" t="s">
        <v>193</v>
      </c>
      <c r="D55" s="123" t="s">
        <v>190</v>
      </c>
      <c r="E55" s="124"/>
      <c r="F55" s="94" t="s">
        <v>194</v>
      </c>
      <c r="G55" s="123" t="s">
        <v>189</v>
      </c>
      <c r="H55" s="124"/>
      <c r="I55" s="61" t="s">
        <v>12</v>
      </c>
    </row>
    <row r="56" spans="1:9" ht="21" customHeight="1" x14ac:dyDescent="0.2">
      <c r="A56" s="1"/>
      <c r="B56" s="95"/>
      <c r="C56" s="96" t="str">
        <f>IF(OR(ISBLANK(A56),ISBLANK(B56))," ",VLOOKUP(A56,$J$130:$L$150,2))</f>
        <v xml:space="preserve"> </v>
      </c>
      <c r="D56" s="128"/>
      <c r="E56" s="129"/>
      <c r="F56" s="98" t="str">
        <f>IF(OR(ISBLANK(A56),ISBLANK(B56),ISBLANK(D56))," ",B56*D56)</f>
        <v xml:space="preserve"> </v>
      </c>
      <c r="G56" s="132" t="str">
        <f>IF(OR(ISBLANK(A56),ISBLANK(B56),ISBLANK(D56),ISBLANK(F56))," ",VLOOKUP(A56,$J$130:$L$150,3))</f>
        <v xml:space="preserve"> </v>
      </c>
      <c r="H56" s="133"/>
      <c r="I56" s="56" t="str">
        <f>IF(ISBLANK(A56)," ",IF(ISNUMBER(G56),F56*G56," "))</f>
        <v xml:space="preserve"> </v>
      </c>
    </row>
    <row r="57" spans="1:9" ht="21" customHeight="1" x14ac:dyDescent="0.2">
      <c r="A57" s="1"/>
      <c r="B57" s="95"/>
      <c r="C57" s="96" t="str">
        <f t="shared" ref="C57:C63" si="3">IF(OR(ISBLANK(A57),ISBLANK(B57))," ",VLOOKUP(A57,$J$130:$L$150,2))</f>
        <v xml:space="preserve"> </v>
      </c>
      <c r="D57" s="128"/>
      <c r="E57" s="129"/>
      <c r="F57" s="98" t="str">
        <f t="shared" ref="F57:F63" si="4">IF(OR(ISBLANK(A57),ISBLANK(B57),ISBLANK(D57))," ",B57*D57)</f>
        <v xml:space="preserve"> </v>
      </c>
      <c r="G57" s="132" t="str">
        <f t="shared" ref="G57:G63" si="5">IF(OR(ISBLANK(A57),ISBLANK(B57),ISBLANK(D57),ISBLANK(F57))," ",VLOOKUP(A57,$J$130:$L$150,3))</f>
        <v xml:space="preserve"> </v>
      </c>
      <c r="H57" s="133"/>
      <c r="I57" s="56" t="str">
        <f t="shared" ref="I57:I63" si="6">IF(ISBLANK(A57)," ",IF(ISNUMBER(G57),F57*G57," "))</f>
        <v xml:space="preserve"> </v>
      </c>
    </row>
    <row r="58" spans="1:9" ht="21" customHeight="1" x14ac:dyDescent="0.2">
      <c r="A58" s="1"/>
      <c r="B58" s="95"/>
      <c r="C58" s="96" t="str">
        <f t="shared" si="3"/>
        <v xml:space="preserve"> </v>
      </c>
      <c r="D58" s="128"/>
      <c r="E58" s="129"/>
      <c r="F58" s="98" t="str">
        <f t="shared" si="4"/>
        <v xml:space="preserve"> </v>
      </c>
      <c r="G58" s="132" t="str">
        <f t="shared" si="5"/>
        <v xml:space="preserve"> </v>
      </c>
      <c r="H58" s="133"/>
      <c r="I58" s="56" t="str">
        <f t="shared" si="6"/>
        <v xml:space="preserve"> </v>
      </c>
    </row>
    <row r="59" spans="1:9" ht="21" customHeight="1" x14ac:dyDescent="0.2">
      <c r="A59" s="1"/>
      <c r="B59" s="95"/>
      <c r="C59" s="96" t="str">
        <f t="shared" si="3"/>
        <v xml:space="preserve"> </v>
      </c>
      <c r="D59" s="128"/>
      <c r="E59" s="129"/>
      <c r="F59" s="98" t="str">
        <f t="shared" si="4"/>
        <v xml:space="preserve"> </v>
      </c>
      <c r="G59" s="132" t="str">
        <f t="shared" si="5"/>
        <v xml:space="preserve"> </v>
      </c>
      <c r="H59" s="133"/>
      <c r="I59" s="56" t="str">
        <f t="shared" si="6"/>
        <v xml:space="preserve"> </v>
      </c>
    </row>
    <row r="60" spans="1:9" ht="21" customHeight="1" x14ac:dyDescent="0.2">
      <c r="A60" s="1"/>
      <c r="B60" s="95"/>
      <c r="C60" s="96" t="str">
        <f t="shared" si="3"/>
        <v xml:space="preserve"> </v>
      </c>
      <c r="D60" s="128"/>
      <c r="E60" s="129"/>
      <c r="F60" s="98" t="str">
        <f t="shared" si="4"/>
        <v xml:space="preserve"> </v>
      </c>
      <c r="G60" s="132" t="str">
        <f t="shared" si="5"/>
        <v xml:space="preserve"> </v>
      </c>
      <c r="H60" s="133"/>
      <c r="I60" s="56" t="str">
        <f t="shared" si="6"/>
        <v xml:space="preserve"> </v>
      </c>
    </row>
    <row r="61" spans="1:9" ht="21" customHeight="1" x14ac:dyDescent="0.2">
      <c r="A61" s="1"/>
      <c r="B61" s="95"/>
      <c r="C61" s="96" t="str">
        <f t="shared" si="3"/>
        <v xml:space="preserve"> </v>
      </c>
      <c r="D61" s="128"/>
      <c r="E61" s="129"/>
      <c r="F61" s="98" t="str">
        <f t="shared" si="4"/>
        <v xml:space="preserve"> </v>
      </c>
      <c r="G61" s="132" t="str">
        <f t="shared" si="5"/>
        <v xml:space="preserve"> </v>
      </c>
      <c r="H61" s="133"/>
      <c r="I61" s="56" t="str">
        <f t="shared" si="6"/>
        <v xml:space="preserve"> </v>
      </c>
    </row>
    <row r="62" spans="1:9" ht="21" customHeight="1" x14ac:dyDescent="0.2">
      <c r="A62" s="1"/>
      <c r="B62" s="95"/>
      <c r="C62" s="96" t="str">
        <f t="shared" si="3"/>
        <v xml:space="preserve"> </v>
      </c>
      <c r="D62" s="128"/>
      <c r="E62" s="129"/>
      <c r="F62" s="98" t="str">
        <f t="shared" si="4"/>
        <v xml:space="preserve"> </v>
      </c>
      <c r="G62" s="132" t="str">
        <f t="shared" si="5"/>
        <v xml:space="preserve"> </v>
      </c>
      <c r="H62" s="133"/>
      <c r="I62" s="56" t="str">
        <f t="shared" si="6"/>
        <v xml:space="preserve"> </v>
      </c>
    </row>
    <row r="63" spans="1:9" ht="21" customHeight="1" x14ac:dyDescent="0.2">
      <c r="A63" s="1"/>
      <c r="B63" s="95"/>
      <c r="C63" s="97" t="str">
        <f t="shared" si="3"/>
        <v xml:space="preserve"> </v>
      </c>
      <c r="D63" s="128"/>
      <c r="E63" s="129"/>
      <c r="F63" s="98" t="str">
        <f t="shared" si="4"/>
        <v xml:space="preserve"> </v>
      </c>
      <c r="G63" s="130" t="str">
        <f t="shared" si="5"/>
        <v xml:space="preserve"> </v>
      </c>
      <c r="H63" s="130"/>
      <c r="I63" s="56" t="str">
        <f t="shared" si="6"/>
        <v xml:space="preserve"> </v>
      </c>
    </row>
    <row r="64" spans="1:9" ht="21" customHeight="1" x14ac:dyDescent="0.2">
      <c r="A64" s="59"/>
      <c r="B64" s="59"/>
      <c r="C64" s="59"/>
      <c r="D64" s="59"/>
      <c r="E64" s="59"/>
      <c r="F64" s="59"/>
      <c r="G64" s="131" t="s">
        <v>191</v>
      </c>
      <c r="H64" s="131"/>
      <c r="I64" s="62">
        <f>SUM(I56:I63)</f>
        <v>0</v>
      </c>
    </row>
    <row r="65" spans="1:41" ht="21" customHeight="1" x14ac:dyDescent="0.2">
      <c r="A65" s="87"/>
      <c r="B65" s="88"/>
      <c r="C65" s="91"/>
      <c r="D65" s="91"/>
      <c r="E65" s="91"/>
      <c r="F65" s="91"/>
      <c r="G65" s="65"/>
      <c r="H65" s="65"/>
      <c r="I65" s="84"/>
    </row>
    <row r="66" spans="1:41" ht="22.5" customHeight="1" thickBot="1" x14ac:dyDescent="0.25">
      <c r="A66" s="139" t="s">
        <v>8</v>
      </c>
      <c r="B66" s="140"/>
      <c r="C66" s="92"/>
      <c r="D66" s="91"/>
      <c r="E66" s="91"/>
      <c r="F66" s="91"/>
      <c r="G66" s="72"/>
      <c r="H66" s="64"/>
      <c r="I66" s="64"/>
    </row>
    <row r="67" spans="1:41" ht="17.25" customHeight="1" thickBot="1" x14ac:dyDescent="0.25">
      <c r="A67" s="141"/>
      <c r="B67" s="142"/>
      <c r="C67" s="48"/>
      <c r="D67" s="40"/>
      <c r="E67" s="64"/>
      <c r="F67" s="68"/>
      <c r="G67" s="68"/>
      <c r="H67" s="65" t="s">
        <v>148</v>
      </c>
      <c r="I67" s="66">
        <f>I47+I34+I64</f>
        <v>0</v>
      </c>
    </row>
    <row r="68" spans="1:41" ht="17.25" customHeight="1" thickBot="1" x14ac:dyDescent="0.25">
      <c r="A68" s="64"/>
      <c r="B68" s="64"/>
      <c r="C68" s="64"/>
      <c r="D68" s="64"/>
      <c r="E68" s="64"/>
      <c r="F68" s="64"/>
      <c r="G68" s="64"/>
      <c r="H68" s="64"/>
      <c r="I68" s="67" t="s">
        <v>176</v>
      </c>
    </row>
    <row r="69" spans="1:41" ht="18" customHeight="1" thickBot="1" x14ac:dyDescent="0.25">
      <c r="A69" s="134" t="s">
        <v>10</v>
      </c>
      <c r="B69" s="135"/>
      <c r="C69" s="135"/>
      <c r="D69" s="135"/>
      <c r="E69" s="135"/>
      <c r="F69" s="135"/>
      <c r="G69" s="135"/>
      <c r="H69" s="135"/>
      <c r="I69" s="136"/>
    </row>
    <row r="70" spans="1:41" ht="28.5" customHeight="1" x14ac:dyDescent="0.2">
      <c r="A70" s="137" t="s">
        <v>174</v>
      </c>
      <c r="B70" s="137"/>
      <c r="C70" s="137"/>
      <c r="D70" s="137"/>
      <c r="E70" s="137"/>
      <c r="F70" s="137"/>
      <c r="G70" s="137"/>
      <c r="H70" s="137"/>
      <c r="I70" s="138"/>
    </row>
    <row r="71" spans="1:41" ht="82.5" customHeight="1" x14ac:dyDescent="0.2">
      <c r="A71" s="143" t="s">
        <v>203</v>
      </c>
      <c r="B71" s="144"/>
      <c r="C71" s="144"/>
      <c r="D71" s="144"/>
      <c r="E71" s="144"/>
      <c r="F71" s="144"/>
      <c r="G71" s="144"/>
      <c r="H71" s="144"/>
      <c r="I71" s="145"/>
    </row>
    <row r="72" spans="1:41" ht="180" customHeight="1" x14ac:dyDescent="0.2">
      <c r="A72" s="143" t="s">
        <v>175</v>
      </c>
      <c r="B72" s="144"/>
      <c r="C72" s="144"/>
      <c r="D72" s="144"/>
      <c r="E72" s="144"/>
      <c r="F72" s="144"/>
      <c r="G72" s="144"/>
      <c r="H72" s="144"/>
      <c r="I72" s="145"/>
      <c r="AG72" s="23"/>
      <c r="AH72" s="23"/>
      <c r="AI72" s="23"/>
      <c r="AJ72" s="23"/>
      <c r="AK72" s="23"/>
      <c r="AL72" s="23"/>
      <c r="AM72" s="23"/>
      <c r="AN72" s="23"/>
      <c r="AO72" s="23"/>
    </row>
    <row r="73" spans="1:41" ht="51.75" customHeight="1" thickBot="1" x14ac:dyDescent="0.25">
      <c r="A73" s="125" t="s">
        <v>196</v>
      </c>
      <c r="B73" s="126"/>
      <c r="C73" s="126"/>
      <c r="D73" s="126"/>
      <c r="E73" s="126"/>
      <c r="F73" s="126"/>
      <c r="G73" s="126"/>
      <c r="H73" s="126"/>
      <c r="I73" s="127"/>
      <c r="W73" s="24"/>
      <c r="X73" s="24"/>
      <c r="Y73" s="25"/>
      <c r="Z73" s="26"/>
      <c r="AA73" s="25"/>
      <c r="AB73" s="25"/>
      <c r="AC73" s="25"/>
      <c r="AD73" s="25"/>
      <c r="AE73" s="25"/>
      <c r="AF73" s="25"/>
      <c r="AG73" s="23"/>
      <c r="AH73" s="23"/>
      <c r="AI73" s="23"/>
      <c r="AJ73" s="23"/>
      <c r="AK73" s="23"/>
      <c r="AL73" s="23"/>
      <c r="AM73" s="23"/>
      <c r="AN73" s="23"/>
      <c r="AO73" s="23"/>
    </row>
    <row r="74" spans="1:41" hidden="1" x14ac:dyDescent="0.2">
      <c r="A74" s="70"/>
      <c r="B74" s="70"/>
      <c r="C74" s="70"/>
      <c r="D74" s="70"/>
      <c r="E74" s="70"/>
      <c r="F74" s="70"/>
      <c r="G74" s="70"/>
      <c r="H74" s="70"/>
      <c r="I74" s="70"/>
      <c r="W74" s="24"/>
      <c r="X74" s="24"/>
      <c r="Y74" s="25"/>
      <c r="AC74" s="25"/>
      <c r="AD74" s="25"/>
      <c r="AE74" s="25"/>
      <c r="AF74" s="25"/>
      <c r="AG74" s="23"/>
      <c r="AH74" s="23"/>
      <c r="AI74" s="23"/>
      <c r="AJ74" s="23"/>
      <c r="AK74" s="23"/>
      <c r="AL74" s="23"/>
      <c r="AM74" s="23"/>
      <c r="AN74" s="23"/>
      <c r="AO74" s="23"/>
    </row>
    <row r="75" spans="1:41" hidden="1" x14ac:dyDescent="0.2">
      <c r="A75" s="70"/>
      <c r="B75" s="70"/>
      <c r="C75" s="70"/>
      <c r="D75" s="70"/>
      <c r="E75" s="70"/>
      <c r="F75" s="70"/>
      <c r="G75" s="70"/>
      <c r="H75" s="70"/>
      <c r="I75" s="70"/>
      <c r="L75" s="24"/>
      <c r="M75" s="24"/>
      <c r="W75" s="24"/>
      <c r="X75" s="24"/>
      <c r="Y75" s="25"/>
      <c r="AC75" s="25"/>
      <c r="AD75" s="25"/>
      <c r="AE75" s="25"/>
      <c r="AF75" s="25"/>
      <c r="AG75" s="23"/>
      <c r="AH75" s="23"/>
      <c r="AI75" s="23"/>
      <c r="AJ75" s="23"/>
      <c r="AK75" s="23"/>
      <c r="AL75" s="23"/>
      <c r="AM75" s="23"/>
      <c r="AN75" s="23"/>
      <c r="AO75" s="23"/>
    </row>
    <row r="76" spans="1:41" hidden="1" x14ac:dyDescent="0.2">
      <c r="A76" s="70"/>
      <c r="B76" s="70"/>
      <c r="C76" s="70"/>
      <c r="D76" s="70"/>
      <c r="E76" s="70"/>
      <c r="F76" s="70"/>
      <c r="G76" s="70"/>
      <c r="H76" s="70"/>
      <c r="I76" s="70"/>
      <c r="L76" s="24"/>
      <c r="M76" s="24"/>
      <c r="W76" s="24"/>
      <c r="X76" s="24"/>
      <c r="Y76" s="25"/>
      <c r="AC76" s="25"/>
      <c r="AD76" s="25"/>
      <c r="AE76" s="25"/>
      <c r="AF76" s="25"/>
      <c r="AG76" s="23"/>
      <c r="AH76" s="23"/>
      <c r="AI76" s="23"/>
      <c r="AJ76" s="23"/>
      <c r="AK76" s="23"/>
      <c r="AL76" s="23"/>
      <c r="AM76" s="23"/>
      <c r="AN76" s="23"/>
      <c r="AO76" s="23"/>
    </row>
    <row r="77" spans="1:41" hidden="1" x14ac:dyDescent="0.2">
      <c r="A77" s="70"/>
      <c r="B77" s="70"/>
      <c r="C77" s="70"/>
      <c r="D77" s="70"/>
      <c r="E77" s="70"/>
      <c r="F77" s="70"/>
      <c r="G77" s="70"/>
      <c r="H77" s="70"/>
      <c r="I77" s="70"/>
      <c r="L77" s="24"/>
      <c r="M77" s="24"/>
      <c r="W77" s="24"/>
      <c r="X77" s="24"/>
      <c r="Y77" s="25"/>
      <c r="AC77" s="25"/>
      <c r="AD77" s="25"/>
      <c r="AE77" s="25"/>
      <c r="AF77" s="25"/>
      <c r="AG77" s="23"/>
      <c r="AH77" s="23"/>
      <c r="AI77" s="23"/>
      <c r="AJ77" s="23"/>
      <c r="AK77" s="23"/>
      <c r="AL77" s="23"/>
      <c r="AM77" s="23"/>
      <c r="AN77" s="23"/>
      <c r="AO77" s="23"/>
    </row>
    <row r="78" spans="1:41" hidden="1" x14ac:dyDescent="0.2">
      <c r="A78" s="198" t="s">
        <v>144</v>
      </c>
      <c r="B78" s="198"/>
      <c r="C78" s="198"/>
      <c r="D78" s="198"/>
      <c r="E78" s="198"/>
      <c r="F78" s="198"/>
      <c r="W78" s="24"/>
      <c r="X78" s="24"/>
      <c r="Y78" s="25"/>
      <c r="AC78" s="25"/>
      <c r="AD78" s="25"/>
      <c r="AE78" s="25"/>
      <c r="AF78" s="25"/>
      <c r="AG78" s="23"/>
      <c r="AH78" s="23"/>
      <c r="AI78" s="23"/>
      <c r="AJ78" s="23"/>
      <c r="AK78" s="23"/>
      <c r="AL78" s="23"/>
      <c r="AM78" s="23"/>
      <c r="AN78" s="23"/>
      <c r="AO78" s="23"/>
    </row>
    <row r="79" spans="1:41" hidden="1" x14ac:dyDescent="0.2">
      <c r="A79" s="34" t="s">
        <v>169</v>
      </c>
      <c r="B79" s="34" t="s">
        <v>168</v>
      </c>
      <c r="C79" s="34" t="s">
        <v>167</v>
      </c>
      <c r="D79" s="36" t="s">
        <v>14</v>
      </c>
      <c r="E79" s="36" t="s">
        <v>173</v>
      </c>
      <c r="F79" s="36" t="s">
        <v>9</v>
      </c>
      <c r="G79" s="34" t="s">
        <v>172</v>
      </c>
      <c r="H79" s="34" t="s">
        <v>167</v>
      </c>
      <c r="J79" s="102"/>
      <c r="K79" s="102" t="s">
        <v>142</v>
      </c>
      <c r="L79" s="102"/>
      <c r="M79" s="102"/>
      <c r="N79" s="102"/>
      <c r="O79" s="102"/>
      <c r="P79" s="102"/>
      <c r="W79" s="24"/>
      <c r="X79" s="24"/>
      <c r="Y79" s="25"/>
      <c r="AC79" s="25"/>
      <c r="AD79" s="25"/>
      <c r="AE79" s="25"/>
      <c r="AF79" s="25"/>
      <c r="AG79" s="23"/>
      <c r="AH79" s="23"/>
      <c r="AI79" s="23"/>
      <c r="AJ79" s="23"/>
      <c r="AK79" s="23"/>
      <c r="AL79" s="23"/>
      <c r="AM79" s="23"/>
      <c r="AN79" s="23"/>
      <c r="AO79" s="23"/>
    </row>
    <row r="80" spans="1:41" hidden="1" x14ac:dyDescent="0.2">
      <c r="A80" s="37" t="s">
        <v>15</v>
      </c>
      <c r="B80" s="38">
        <v>0.86</v>
      </c>
      <c r="C80" s="35">
        <v>0.6</v>
      </c>
      <c r="D80" s="36">
        <v>1200</v>
      </c>
      <c r="E80" s="103" t="s">
        <v>5</v>
      </c>
      <c r="F80" s="36">
        <v>1</v>
      </c>
      <c r="G80" s="34">
        <v>1</v>
      </c>
      <c r="H80" s="34">
        <v>385</v>
      </c>
      <c r="J80" s="102"/>
      <c r="K80" s="102" t="s">
        <v>132</v>
      </c>
      <c r="L80" s="102" t="s">
        <v>137</v>
      </c>
      <c r="M80" s="102" t="s">
        <v>140</v>
      </c>
      <c r="N80" s="102" t="s">
        <v>140</v>
      </c>
      <c r="O80" s="102" t="s">
        <v>134</v>
      </c>
      <c r="P80" s="102"/>
      <c r="W80" s="24"/>
      <c r="X80" s="24"/>
      <c r="Y80" s="25"/>
      <c r="AC80" s="25"/>
      <c r="AD80" s="25"/>
      <c r="AE80" s="25"/>
      <c r="AF80" s="25"/>
      <c r="AG80" s="23"/>
      <c r="AH80" s="23"/>
      <c r="AI80" s="23"/>
      <c r="AJ80" s="23"/>
      <c r="AK80" s="23"/>
      <c r="AL80" s="23"/>
      <c r="AM80" s="23"/>
      <c r="AN80" s="23"/>
      <c r="AO80" s="23"/>
    </row>
    <row r="81" spans="1:41" hidden="1" x14ac:dyDescent="0.2">
      <c r="A81" s="37" t="s">
        <v>16</v>
      </c>
      <c r="B81" s="38">
        <v>0.87</v>
      </c>
      <c r="C81" s="35">
        <v>0.6</v>
      </c>
      <c r="D81" s="36">
        <v>1800</v>
      </c>
      <c r="E81" s="103" t="s">
        <v>6</v>
      </c>
      <c r="F81" s="36">
        <v>1.5</v>
      </c>
      <c r="G81" s="34">
        <v>1.5</v>
      </c>
      <c r="H81" s="34">
        <v>370</v>
      </c>
      <c r="J81" s="102"/>
      <c r="K81" s="102" t="s">
        <v>9</v>
      </c>
      <c r="L81" s="102" t="s">
        <v>138</v>
      </c>
      <c r="M81" s="102" t="s">
        <v>141</v>
      </c>
      <c r="N81" s="102" t="s">
        <v>138</v>
      </c>
      <c r="O81" s="102" t="s">
        <v>135</v>
      </c>
      <c r="P81" s="102"/>
      <c r="W81" s="24"/>
      <c r="X81" s="24"/>
      <c r="Y81" s="25"/>
      <c r="AC81" s="25"/>
      <c r="AD81" s="25"/>
      <c r="AE81" s="25"/>
      <c r="AF81" s="25"/>
      <c r="AG81" s="23"/>
      <c r="AH81" s="23"/>
      <c r="AI81" s="23"/>
      <c r="AJ81" s="23"/>
      <c r="AK81" s="23"/>
      <c r="AL81" s="23"/>
      <c r="AM81" s="23"/>
      <c r="AN81" s="23"/>
      <c r="AO81" s="23"/>
    </row>
    <row r="82" spans="1:41" hidden="1" x14ac:dyDescent="0.2">
      <c r="A82" s="37" t="s">
        <v>19</v>
      </c>
      <c r="B82" s="38">
        <v>0.87</v>
      </c>
      <c r="C82" s="35">
        <v>0.6</v>
      </c>
      <c r="D82" s="36">
        <v>3600</v>
      </c>
      <c r="E82" s="36"/>
      <c r="F82" s="36">
        <v>2</v>
      </c>
      <c r="G82" s="34">
        <v>2</v>
      </c>
      <c r="H82" s="34">
        <v>355</v>
      </c>
      <c r="J82" s="102"/>
      <c r="K82" s="102" t="s">
        <v>133</v>
      </c>
      <c r="L82" s="102" t="s">
        <v>139</v>
      </c>
      <c r="M82" s="102" t="s">
        <v>139</v>
      </c>
      <c r="N82" s="102" t="s">
        <v>139</v>
      </c>
      <c r="O82" s="102" t="s">
        <v>136</v>
      </c>
      <c r="P82" s="102"/>
      <c r="W82" s="24"/>
      <c r="X82" s="24"/>
      <c r="Y82" s="25"/>
      <c r="AC82" s="25"/>
      <c r="AD82" s="25"/>
      <c r="AE82" s="25"/>
      <c r="AF82" s="25"/>
      <c r="AG82" s="23"/>
      <c r="AH82" s="23"/>
      <c r="AI82" s="23"/>
      <c r="AJ82" s="23"/>
      <c r="AK82" s="23"/>
      <c r="AL82" s="23"/>
      <c r="AM82" s="23"/>
      <c r="AN82" s="23"/>
      <c r="AO82" s="23"/>
    </row>
    <row r="83" spans="1:41" hidden="1" x14ac:dyDescent="0.2">
      <c r="A83" s="37" t="s">
        <v>20</v>
      </c>
      <c r="B83" s="38">
        <v>0.9</v>
      </c>
      <c r="C83" s="35">
        <v>0.6</v>
      </c>
      <c r="F83" s="36">
        <v>3</v>
      </c>
      <c r="G83" s="34">
        <v>3</v>
      </c>
      <c r="H83" s="34">
        <v>320</v>
      </c>
      <c r="J83" s="102"/>
      <c r="K83" s="102"/>
      <c r="L83" s="102"/>
      <c r="M83" s="102"/>
      <c r="N83" s="102"/>
      <c r="O83" s="102"/>
      <c r="P83" s="102"/>
      <c r="W83" s="24"/>
      <c r="X83" s="24"/>
      <c r="Y83" s="25"/>
      <c r="AC83" s="25"/>
      <c r="AD83" s="25"/>
      <c r="AE83" s="25"/>
      <c r="AF83" s="25"/>
      <c r="AG83" s="23"/>
      <c r="AH83" s="23"/>
      <c r="AI83" s="23"/>
      <c r="AJ83" s="23"/>
      <c r="AK83" s="23"/>
      <c r="AL83" s="23"/>
      <c r="AM83" s="23"/>
      <c r="AN83" s="23"/>
      <c r="AO83" s="23"/>
    </row>
    <row r="84" spans="1:41" hidden="1" x14ac:dyDescent="0.2">
      <c r="A84" s="37" t="s">
        <v>21</v>
      </c>
      <c r="B84" s="38">
        <v>0.9</v>
      </c>
      <c r="C84" s="35">
        <v>0.6</v>
      </c>
      <c r="D84" s="23"/>
      <c r="E84" s="23"/>
      <c r="F84" s="36">
        <v>5</v>
      </c>
      <c r="G84" s="34">
        <v>5</v>
      </c>
      <c r="H84" s="34">
        <v>270</v>
      </c>
      <c r="J84" s="102"/>
      <c r="K84" s="102">
        <v>50</v>
      </c>
      <c r="L84" s="102">
        <v>0.93333333333333324</v>
      </c>
      <c r="M84" s="102">
        <v>7.0000000000000001E-3</v>
      </c>
      <c r="N84" s="102">
        <v>0.92633333333333323</v>
      </c>
      <c r="O84" s="102">
        <v>1.5</v>
      </c>
      <c r="P84" s="102"/>
      <c r="W84" s="24"/>
      <c r="X84" s="24"/>
      <c r="Y84" s="25"/>
      <c r="AC84" s="25"/>
      <c r="AD84" s="25"/>
      <c r="AE84" s="25"/>
      <c r="AF84" s="25"/>
      <c r="AG84" s="23"/>
      <c r="AH84" s="23"/>
      <c r="AI84" s="23"/>
      <c r="AJ84" s="23"/>
      <c r="AK84" s="23"/>
      <c r="AL84" s="23"/>
      <c r="AM84" s="23"/>
      <c r="AN84" s="23"/>
      <c r="AO84" s="23"/>
    </row>
    <row r="85" spans="1:41" hidden="1" x14ac:dyDescent="0.2">
      <c r="A85" s="37" t="s">
        <v>22</v>
      </c>
      <c r="B85" s="38">
        <v>0.91500000000000004</v>
      </c>
      <c r="C85" s="35">
        <v>0.6</v>
      </c>
      <c r="D85" s="23"/>
      <c r="E85" s="23"/>
      <c r="F85" s="36">
        <v>7.5</v>
      </c>
      <c r="G85" s="34">
        <v>7.5</v>
      </c>
      <c r="H85" s="34">
        <v>300</v>
      </c>
      <c r="J85" s="102"/>
      <c r="K85" s="102">
        <v>60</v>
      </c>
      <c r="L85" s="102">
        <v>0.9388333333333333</v>
      </c>
      <c r="M85" s="102">
        <v>6.0000000000000001E-3</v>
      </c>
      <c r="N85" s="102">
        <v>0.93283333333333329</v>
      </c>
      <c r="O85" s="102">
        <v>1.5</v>
      </c>
      <c r="P85" s="102"/>
      <c r="W85" s="24"/>
      <c r="X85" s="24"/>
      <c r="Y85" s="25"/>
      <c r="AC85" s="25"/>
      <c r="AD85" s="25"/>
      <c r="AE85" s="25"/>
      <c r="AF85" s="25"/>
      <c r="AG85" s="23"/>
      <c r="AH85" s="23"/>
      <c r="AI85" s="23"/>
      <c r="AJ85" s="23"/>
      <c r="AK85" s="23"/>
      <c r="AL85" s="23"/>
      <c r="AM85" s="23"/>
      <c r="AN85" s="23"/>
      <c r="AO85" s="23"/>
    </row>
    <row r="86" spans="1:41" hidden="1" x14ac:dyDescent="0.2">
      <c r="A86" s="37" t="s">
        <v>23</v>
      </c>
      <c r="B86" s="38">
        <v>0.92200000000000004</v>
      </c>
      <c r="C86" s="35">
        <v>0.6</v>
      </c>
      <c r="D86" s="23"/>
      <c r="E86" s="23"/>
      <c r="F86" s="36">
        <v>10</v>
      </c>
      <c r="G86" s="34">
        <v>10</v>
      </c>
      <c r="H86" s="34">
        <v>240</v>
      </c>
      <c r="J86" s="102"/>
      <c r="K86" s="102">
        <v>75</v>
      </c>
      <c r="L86" s="102">
        <v>0.94</v>
      </c>
      <c r="M86" s="102">
        <v>5.0000000000000001E-3</v>
      </c>
      <c r="N86" s="102">
        <v>0.93499999999999994</v>
      </c>
      <c r="O86" s="102">
        <v>1.5</v>
      </c>
      <c r="P86" s="102"/>
      <c r="W86" s="24"/>
      <c r="X86" s="24"/>
      <c r="Y86" s="25"/>
      <c r="AC86" s="25"/>
      <c r="AD86" s="25"/>
      <c r="AE86" s="25"/>
      <c r="AF86" s="25"/>
      <c r="AG86" s="23"/>
      <c r="AH86" s="23"/>
      <c r="AI86" s="23"/>
      <c r="AJ86" s="23"/>
      <c r="AK86" s="23"/>
      <c r="AL86" s="23"/>
      <c r="AM86" s="23"/>
      <c r="AN86" s="23"/>
      <c r="AO86" s="23"/>
    </row>
    <row r="87" spans="1:41" hidden="1" x14ac:dyDescent="0.2">
      <c r="A87" s="37" t="s">
        <v>24</v>
      </c>
      <c r="B87" s="38">
        <v>0.93500000000000005</v>
      </c>
      <c r="C87" s="35">
        <v>0.6</v>
      </c>
      <c r="D87" s="23"/>
      <c r="E87" s="23"/>
      <c r="F87" s="36">
        <v>15</v>
      </c>
      <c r="G87" s="34">
        <v>15</v>
      </c>
      <c r="H87" s="34">
        <v>185</v>
      </c>
      <c r="J87" s="102"/>
      <c r="K87" s="102">
        <v>100</v>
      </c>
      <c r="L87" s="102">
        <v>0.94324999999999992</v>
      </c>
      <c r="M87" s="102">
        <v>5.0000000000000001E-3</v>
      </c>
      <c r="N87" s="102">
        <v>0.93824999999999992</v>
      </c>
      <c r="O87" s="102">
        <v>1.5</v>
      </c>
      <c r="P87" s="102"/>
      <c r="W87" s="24"/>
      <c r="X87" s="24"/>
      <c r="Y87" s="25"/>
      <c r="AC87" s="25"/>
      <c r="AD87" s="25"/>
      <c r="AE87" s="25"/>
      <c r="AF87" s="25"/>
      <c r="AG87" s="23"/>
      <c r="AH87" s="23"/>
      <c r="AI87" s="23"/>
      <c r="AJ87" s="23"/>
      <c r="AK87" s="23"/>
      <c r="AL87" s="23"/>
      <c r="AM87" s="23"/>
      <c r="AN87" s="23"/>
      <c r="AO87" s="23"/>
    </row>
    <row r="88" spans="1:41" hidden="1" x14ac:dyDescent="0.2">
      <c r="A88" s="37" t="s">
        <v>25</v>
      </c>
      <c r="B88" s="38">
        <v>0.93500000000000005</v>
      </c>
      <c r="C88" s="35">
        <v>0.6</v>
      </c>
      <c r="D88" s="23"/>
      <c r="E88" s="23"/>
      <c r="F88" s="36">
        <v>20</v>
      </c>
      <c r="G88" s="34">
        <v>20</v>
      </c>
      <c r="H88" s="34">
        <v>155</v>
      </c>
      <c r="J88" s="102"/>
      <c r="K88" s="102">
        <v>125</v>
      </c>
      <c r="L88" s="102">
        <v>0.94600000000000006</v>
      </c>
      <c r="M88" s="102">
        <v>5.0000000000000001E-3</v>
      </c>
      <c r="N88" s="102">
        <v>0.94100000000000006</v>
      </c>
      <c r="O88" s="102">
        <v>1.5</v>
      </c>
      <c r="P88" s="102"/>
      <c r="W88" s="24"/>
      <c r="X88" s="24"/>
      <c r="Y88" s="25"/>
      <c r="AC88" s="25"/>
      <c r="AD88" s="25"/>
      <c r="AE88" s="25"/>
      <c r="AF88" s="25"/>
      <c r="AG88" s="23"/>
      <c r="AH88" s="23"/>
      <c r="AI88" s="23"/>
      <c r="AJ88" s="23"/>
      <c r="AK88" s="23"/>
      <c r="AL88" s="23"/>
      <c r="AM88" s="23"/>
      <c r="AN88" s="23"/>
      <c r="AO88" s="23"/>
    </row>
    <row r="89" spans="1:41" hidden="1" x14ac:dyDescent="0.2">
      <c r="A89" s="37" t="s">
        <v>27</v>
      </c>
      <c r="B89" s="38">
        <v>0.94099999999999995</v>
      </c>
      <c r="C89" s="35">
        <v>0.6</v>
      </c>
      <c r="D89" s="23"/>
      <c r="E89" s="23"/>
      <c r="F89" s="36">
        <v>25</v>
      </c>
      <c r="G89" s="34">
        <v>25</v>
      </c>
      <c r="H89" s="34">
        <v>140</v>
      </c>
      <c r="J89" s="102"/>
      <c r="K89" s="102">
        <v>150</v>
      </c>
      <c r="L89" s="102">
        <v>0.94958333333333333</v>
      </c>
      <c r="M89" s="102">
        <v>5.0000000000000001E-3</v>
      </c>
      <c r="N89" s="102">
        <v>0.94458333333333333</v>
      </c>
      <c r="O89" s="102">
        <v>1.5</v>
      </c>
      <c r="P89" s="102"/>
      <c r="W89" s="24"/>
      <c r="X89" s="24"/>
      <c r="Y89" s="25"/>
      <c r="AC89" s="25"/>
      <c r="AD89" s="25"/>
      <c r="AE89" s="25"/>
      <c r="AF89" s="25"/>
      <c r="AG89" s="23"/>
      <c r="AH89" s="23"/>
      <c r="AI89" s="23"/>
      <c r="AJ89" s="23"/>
      <c r="AK89" s="23"/>
      <c r="AL89" s="23"/>
      <c r="AM89" s="23"/>
      <c r="AN89" s="23"/>
      <c r="AO89" s="23"/>
    </row>
    <row r="90" spans="1:41" hidden="1" x14ac:dyDescent="0.2">
      <c r="A90" s="37" t="s">
        <v>28</v>
      </c>
      <c r="B90" s="38">
        <v>0.94599999999999995</v>
      </c>
      <c r="C90" s="35">
        <v>0.6</v>
      </c>
      <c r="D90" s="23"/>
      <c r="E90" s="23"/>
      <c r="F90" s="36">
        <v>30</v>
      </c>
      <c r="G90" s="34">
        <v>30</v>
      </c>
      <c r="H90" s="34">
        <v>130</v>
      </c>
      <c r="J90" s="102"/>
      <c r="K90" s="102">
        <v>200</v>
      </c>
      <c r="L90" s="102">
        <v>0.95216666666666683</v>
      </c>
      <c r="M90" s="102">
        <v>5.0000000000000001E-3</v>
      </c>
      <c r="N90" s="102">
        <v>0.94716666666666682</v>
      </c>
      <c r="O90" s="102">
        <v>1.5</v>
      </c>
      <c r="P90" s="102"/>
      <c r="W90" s="24"/>
      <c r="X90" s="24"/>
      <c r="Y90" s="25"/>
      <c r="AC90" s="25"/>
      <c r="AD90" s="25"/>
      <c r="AE90" s="25"/>
      <c r="AF90" s="25"/>
      <c r="AG90" s="23"/>
      <c r="AH90" s="23"/>
      <c r="AI90" s="23"/>
      <c r="AJ90" s="23"/>
      <c r="AK90" s="23"/>
      <c r="AL90" s="23"/>
      <c r="AM90" s="23"/>
      <c r="AN90" s="23"/>
      <c r="AO90" s="23"/>
    </row>
    <row r="91" spans="1:41" hidden="1" x14ac:dyDescent="0.2">
      <c r="A91" s="37" t="s">
        <v>29</v>
      </c>
      <c r="B91" s="38">
        <v>0.94599999999999995</v>
      </c>
      <c r="C91" s="35">
        <v>0.6</v>
      </c>
      <c r="D91" s="23"/>
      <c r="E91" s="23"/>
      <c r="F91" s="36">
        <v>40</v>
      </c>
      <c r="G91" s="34">
        <v>40</v>
      </c>
      <c r="H91" s="34">
        <v>115</v>
      </c>
      <c r="J91" s="102"/>
      <c r="K91" s="102">
        <v>300</v>
      </c>
      <c r="L91" s="102">
        <v>0.95310391493587632</v>
      </c>
      <c r="M91" s="102">
        <v>5.0000000000000001E-3</v>
      </c>
      <c r="N91" s="102">
        <v>0.94810391493587631</v>
      </c>
      <c r="O91" s="102">
        <v>1.5</v>
      </c>
      <c r="P91" s="102"/>
      <c r="W91" s="24"/>
      <c r="X91" s="24"/>
      <c r="Y91" s="25"/>
      <c r="AC91" s="25"/>
      <c r="AD91" s="25"/>
      <c r="AE91" s="25"/>
      <c r="AF91" s="25"/>
      <c r="AG91" s="23"/>
      <c r="AH91" s="23"/>
      <c r="AI91" s="23"/>
      <c r="AJ91" s="23"/>
      <c r="AK91" s="23"/>
      <c r="AL91" s="23"/>
      <c r="AM91" s="23"/>
      <c r="AN91" s="23"/>
      <c r="AO91" s="23"/>
    </row>
    <row r="92" spans="1:41" hidden="1" x14ac:dyDescent="0.2">
      <c r="A92" s="37" t="s">
        <v>30</v>
      </c>
      <c r="B92" s="38">
        <v>0.95</v>
      </c>
      <c r="C92" s="35">
        <v>0.6</v>
      </c>
      <c r="D92" s="23"/>
      <c r="E92" s="23"/>
      <c r="F92" s="36">
        <v>50</v>
      </c>
      <c r="G92" s="34">
        <v>50</v>
      </c>
      <c r="H92" s="34">
        <v>105</v>
      </c>
      <c r="J92" s="102"/>
      <c r="K92" s="102">
        <v>400</v>
      </c>
      <c r="L92" s="102">
        <v>0.95542556200054463</v>
      </c>
      <c r="M92" s="102">
        <v>5.0000000000000001E-3</v>
      </c>
      <c r="N92" s="102">
        <v>0.95042556200054462</v>
      </c>
      <c r="O92" s="102">
        <v>1.5</v>
      </c>
      <c r="P92" s="102"/>
      <c r="W92" s="24"/>
      <c r="X92" s="24"/>
      <c r="Y92" s="25"/>
      <c r="AC92" s="25"/>
      <c r="AD92" s="25"/>
      <c r="AE92" s="25"/>
      <c r="AF92" s="25"/>
      <c r="AG92" s="23"/>
      <c r="AH92" s="23"/>
      <c r="AI92" s="23"/>
      <c r="AJ92" s="23"/>
      <c r="AK92" s="23"/>
      <c r="AL92" s="23"/>
      <c r="AM92" s="23"/>
      <c r="AN92" s="23"/>
      <c r="AO92" s="23"/>
    </row>
    <row r="93" spans="1:41" hidden="1" x14ac:dyDescent="0.2">
      <c r="A93" s="37" t="s">
        <v>31</v>
      </c>
      <c r="B93" s="38">
        <v>0.95499999999999996</v>
      </c>
      <c r="C93" s="35">
        <v>0.6</v>
      </c>
      <c r="D93" s="23"/>
      <c r="E93" s="23"/>
      <c r="F93" s="36">
        <v>60</v>
      </c>
      <c r="G93" s="34">
        <v>60</v>
      </c>
      <c r="H93" s="34">
        <v>100</v>
      </c>
      <c r="J93" s="102"/>
      <c r="K93" s="102">
        <v>500</v>
      </c>
      <c r="L93" s="102">
        <v>0.9573225498943847</v>
      </c>
      <c r="M93" s="102">
        <v>5.0000000000000001E-3</v>
      </c>
      <c r="N93" s="102">
        <v>0.9523225498943847</v>
      </c>
      <c r="O93" s="102">
        <v>1.5</v>
      </c>
      <c r="P93" s="102"/>
      <c r="W93" s="24"/>
      <c r="X93" s="24"/>
      <c r="Y93" s="25"/>
      <c r="AC93" s="25"/>
      <c r="AD93" s="25"/>
      <c r="AE93" s="25"/>
      <c r="AF93" s="25"/>
      <c r="AG93" s="23"/>
      <c r="AH93" s="23"/>
      <c r="AI93" s="23"/>
      <c r="AJ93" s="23"/>
      <c r="AK93" s="23"/>
      <c r="AL93" s="23"/>
      <c r="AM93" s="23"/>
      <c r="AN93" s="23"/>
      <c r="AO93" s="23"/>
    </row>
    <row r="94" spans="1:41" hidden="1" x14ac:dyDescent="0.2">
      <c r="A94" s="37" t="s">
        <v>32</v>
      </c>
      <c r="B94" s="38">
        <v>0.95499999999999996</v>
      </c>
      <c r="C94" s="35">
        <v>0.6</v>
      </c>
      <c r="D94" s="23"/>
      <c r="E94" s="23"/>
      <c r="F94" s="36">
        <v>75</v>
      </c>
      <c r="G94" s="34">
        <v>75</v>
      </c>
      <c r="H94" s="34">
        <v>95</v>
      </c>
      <c r="J94" s="102"/>
      <c r="K94" s="102">
        <v>600</v>
      </c>
      <c r="L94" s="102">
        <v>0.95891849073377711</v>
      </c>
      <c r="M94" s="102">
        <v>5.0000000000000001E-3</v>
      </c>
      <c r="N94" s="102">
        <v>0.9539184907337771</v>
      </c>
      <c r="O94" s="102">
        <v>1.5</v>
      </c>
      <c r="P94" s="102"/>
      <c r="W94" s="24"/>
      <c r="X94" s="24"/>
      <c r="Y94" s="25"/>
      <c r="AC94" s="25"/>
      <c r="AD94" s="25"/>
      <c r="AE94" s="25"/>
      <c r="AF94" s="25"/>
      <c r="AG94" s="23"/>
      <c r="AH94" s="23"/>
      <c r="AI94" s="23"/>
      <c r="AJ94" s="23"/>
      <c r="AK94" s="23"/>
      <c r="AL94" s="23"/>
      <c r="AM94" s="23"/>
      <c r="AN94" s="23"/>
      <c r="AO94" s="23"/>
    </row>
    <row r="95" spans="1:41" hidden="1" x14ac:dyDescent="0.2">
      <c r="A95" s="37" t="s">
        <v>33</v>
      </c>
      <c r="B95" s="38">
        <v>0.95900000000000007</v>
      </c>
      <c r="C95" s="35">
        <v>0.6</v>
      </c>
      <c r="D95" s="23"/>
      <c r="E95" s="23"/>
      <c r="F95" s="36">
        <v>100</v>
      </c>
      <c r="G95" s="34">
        <v>100</v>
      </c>
      <c r="H95" s="34">
        <v>90</v>
      </c>
      <c r="J95" s="102"/>
      <c r="K95" s="102">
        <v>700</v>
      </c>
      <c r="L95" s="102">
        <v>0.96029074641758516</v>
      </c>
      <c r="M95" s="102">
        <v>5.0000000000000001E-3</v>
      </c>
      <c r="N95" s="102">
        <v>0.95529074641758516</v>
      </c>
      <c r="O95" s="102">
        <v>1.5</v>
      </c>
      <c r="P95" s="102"/>
      <c r="W95" s="24"/>
      <c r="X95" s="24"/>
      <c r="Y95" s="25"/>
      <c r="AC95" s="25"/>
      <c r="AD95" s="25"/>
      <c r="AE95" s="25"/>
      <c r="AF95" s="25"/>
      <c r="AG95" s="23"/>
      <c r="AH95" s="23"/>
      <c r="AI95" s="23"/>
      <c r="AJ95" s="23"/>
      <c r="AK95" s="23"/>
      <c r="AL95" s="23"/>
      <c r="AM95" s="23"/>
      <c r="AN95" s="23"/>
      <c r="AO95" s="23"/>
    </row>
    <row r="96" spans="1:41" hidden="1" x14ac:dyDescent="0.2">
      <c r="A96" s="37" t="s">
        <v>34</v>
      </c>
      <c r="B96" s="38">
        <v>0.95900000000000007</v>
      </c>
      <c r="C96" s="35">
        <v>0.6</v>
      </c>
      <c r="D96" s="23"/>
      <c r="E96" s="23"/>
      <c r="F96" s="36">
        <v>125</v>
      </c>
      <c r="G96" s="34">
        <v>125</v>
      </c>
      <c r="H96" s="34">
        <v>85</v>
      </c>
      <c r="J96" s="102"/>
      <c r="K96" s="102">
        <v>800</v>
      </c>
      <c r="L96" s="102">
        <v>0.96149077543882311</v>
      </c>
      <c r="M96" s="102">
        <v>5.0000000000000001E-3</v>
      </c>
      <c r="N96" s="102">
        <v>0.9564907754388231</v>
      </c>
      <c r="O96" s="102">
        <v>1.5</v>
      </c>
      <c r="P96" s="102"/>
      <c r="W96" s="24"/>
      <c r="X96" s="24"/>
      <c r="Y96" s="25"/>
      <c r="AC96" s="25"/>
      <c r="AD96" s="25"/>
      <c r="AE96" s="25"/>
      <c r="AF96" s="25"/>
      <c r="AG96" s="23"/>
      <c r="AH96" s="23"/>
      <c r="AI96" s="23"/>
      <c r="AJ96" s="23"/>
      <c r="AK96" s="23"/>
      <c r="AL96" s="23"/>
      <c r="AM96" s="23"/>
      <c r="AN96" s="23"/>
      <c r="AO96" s="23"/>
    </row>
    <row r="97" spans="1:42" hidden="1" x14ac:dyDescent="0.2">
      <c r="A97" s="37" t="s">
        <v>35</v>
      </c>
      <c r="B97" s="38">
        <v>0.96299999999999997</v>
      </c>
      <c r="C97" s="35">
        <v>0.6</v>
      </c>
      <c r="D97" s="23"/>
      <c r="E97" s="23"/>
      <c r="F97" s="36">
        <v>150</v>
      </c>
      <c r="G97" s="34">
        <v>150</v>
      </c>
      <c r="H97" s="34">
        <v>85</v>
      </c>
      <c r="J97" s="102"/>
      <c r="K97" s="102">
        <v>900</v>
      </c>
      <c r="L97" s="102">
        <v>0.96350768818293164</v>
      </c>
      <c r="M97" s="102">
        <v>5.0000000000000001E-3</v>
      </c>
      <c r="N97" s="102">
        <v>0.95850768818293164</v>
      </c>
      <c r="O97" s="102">
        <v>1.5</v>
      </c>
      <c r="P97" s="102"/>
      <c r="W97" s="24"/>
      <c r="X97" s="24"/>
      <c r="Y97" s="25"/>
      <c r="AC97" s="25"/>
      <c r="AD97" s="25"/>
      <c r="AE97" s="25"/>
      <c r="AF97" s="25"/>
      <c r="AG97" s="23"/>
      <c r="AH97" s="23"/>
      <c r="AI97" s="23"/>
      <c r="AJ97" s="23"/>
      <c r="AK97" s="23"/>
      <c r="AL97" s="23"/>
      <c r="AM97" s="23"/>
      <c r="AN97" s="23"/>
      <c r="AO97" s="23"/>
    </row>
    <row r="98" spans="1:42" hidden="1" x14ac:dyDescent="0.2">
      <c r="A98" s="37" t="s">
        <v>36</v>
      </c>
      <c r="B98" s="38">
        <v>0.96299999999999997</v>
      </c>
      <c r="C98" s="35">
        <v>0.6</v>
      </c>
      <c r="D98" s="23"/>
      <c r="E98" s="23"/>
      <c r="F98" s="36">
        <v>200</v>
      </c>
      <c r="G98" s="34">
        <v>200</v>
      </c>
      <c r="H98" s="34">
        <v>80</v>
      </c>
      <c r="J98" s="102"/>
      <c r="K98" s="102">
        <v>1000</v>
      </c>
      <c r="L98" s="102">
        <v>0.96515568159103049</v>
      </c>
      <c r="M98" s="102">
        <v>5.0000000000000001E-3</v>
      </c>
      <c r="N98" s="102">
        <v>0.96015568159103049</v>
      </c>
      <c r="O98" s="102">
        <v>1.5</v>
      </c>
      <c r="P98" s="102"/>
      <c r="W98" s="24"/>
      <c r="X98" s="24"/>
      <c r="Y98" s="25"/>
      <c r="AC98" s="25"/>
      <c r="AD98" s="25"/>
      <c r="AE98" s="25"/>
      <c r="AF98" s="25"/>
      <c r="AG98" s="23"/>
      <c r="AH98" s="23"/>
      <c r="AI98" s="23"/>
      <c r="AJ98" s="23"/>
      <c r="AK98" s="23"/>
      <c r="AL98" s="23"/>
      <c r="AM98" s="23"/>
      <c r="AN98" s="23"/>
      <c r="AO98" s="23"/>
    </row>
    <row r="99" spans="1:42" hidden="1" x14ac:dyDescent="0.2">
      <c r="A99" s="79"/>
      <c r="B99" s="80"/>
      <c r="C99" s="25"/>
      <c r="D99" s="23"/>
      <c r="E99" s="23"/>
      <c r="F99" s="28"/>
      <c r="G99" s="34">
        <v>250</v>
      </c>
      <c r="H99" s="34">
        <v>80</v>
      </c>
      <c r="L99" s="28"/>
      <c r="V99" s="28"/>
      <c r="W99" s="28"/>
      <c r="X99" s="24"/>
      <c r="Y99" s="24"/>
      <c r="AC99" s="25"/>
      <c r="AD99" s="25"/>
      <c r="AE99" s="25"/>
      <c r="AF99" s="25"/>
      <c r="AG99" s="23"/>
      <c r="AH99" s="23"/>
      <c r="AI99" s="23"/>
      <c r="AJ99" s="23"/>
      <c r="AK99" s="23"/>
      <c r="AL99" s="23"/>
      <c r="AM99" s="23"/>
      <c r="AN99" s="23"/>
      <c r="AO99" s="23"/>
    </row>
    <row r="100" spans="1:42" hidden="1" x14ac:dyDescent="0.2">
      <c r="A100" s="37" t="s">
        <v>37</v>
      </c>
      <c r="B100" s="38">
        <v>0.83</v>
      </c>
      <c r="C100" s="35">
        <v>0.75</v>
      </c>
      <c r="D100" s="23"/>
      <c r="E100" s="23"/>
      <c r="F100" s="23"/>
      <c r="G100" s="34" t="s">
        <v>156</v>
      </c>
      <c r="H100" s="34">
        <v>80</v>
      </c>
      <c r="I100" s="23"/>
      <c r="J100" s="34" t="s">
        <v>5</v>
      </c>
      <c r="K100" s="34"/>
      <c r="L100" s="34"/>
      <c r="M100" s="34"/>
      <c r="N100" s="34"/>
      <c r="O100" s="34" t="s">
        <v>6</v>
      </c>
      <c r="P100" s="34"/>
      <c r="Q100" s="34"/>
      <c r="X100" s="24"/>
      <c r="Y100" s="24"/>
      <c r="AC100" s="25"/>
      <c r="AD100" s="25"/>
      <c r="AE100" s="25"/>
      <c r="AF100" s="25"/>
      <c r="AG100" s="23"/>
      <c r="AH100" s="23"/>
      <c r="AI100" s="23"/>
      <c r="AJ100" s="23"/>
      <c r="AK100" s="23"/>
      <c r="AL100" s="23"/>
      <c r="AM100" s="23"/>
      <c r="AN100" s="23"/>
      <c r="AO100" s="23"/>
      <c r="AP100" s="23"/>
    </row>
    <row r="101" spans="1:42" hidden="1" x14ac:dyDescent="0.2">
      <c r="A101" s="37" t="s">
        <v>38</v>
      </c>
      <c r="B101" s="38">
        <v>0.87</v>
      </c>
      <c r="C101" s="35">
        <v>0.75</v>
      </c>
      <c r="D101" s="23"/>
      <c r="E101" s="23"/>
      <c r="F101" s="23"/>
      <c r="G101" s="23"/>
      <c r="H101" s="23"/>
      <c r="I101" s="23"/>
      <c r="J101" s="34"/>
      <c r="K101" s="34"/>
      <c r="L101" s="34"/>
      <c r="M101" s="34"/>
      <c r="N101" s="34"/>
      <c r="O101" s="34"/>
      <c r="P101" s="34"/>
      <c r="Q101" s="34"/>
      <c r="X101" s="24"/>
      <c r="Y101" s="24"/>
      <c r="AC101" s="25"/>
      <c r="AD101" s="25"/>
      <c r="AE101" s="25"/>
      <c r="AF101" s="25"/>
      <c r="AG101" s="23"/>
      <c r="AH101" s="23"/>
      <c r="AI101" s="23"/>
      <c r="AJ101" s="23"/>
      <c r="AK101" s="23"/>
      <c r="AL101" s="23"/>
      <c r="AM101" s="23"/>
      <c r="AN101" s="23"/>
      <c r="AO101" s="23"/>
      <c r="AP101" s="23"/>
    </row>
    <row r="102" spans="1:42" hidden="1" x14ac:dyDescent="0.2">
      <c r="A102" s="37" t="s">
        <v>39</v>
      </c>
      <c r="B102" s="38">
        <v>0.88</v>
      </c>
      <c r="C102" s="35">
        <v>0.75</v>
      </c>
      <c r="D102" s="23"/>
      <c r="E102" s="23"/>
      <c r="F102" s="23"/>
      <c r="G102" s="23"/>
      <c r="H102" s="23"/>
      <c r="I102" s="23"/>
      <c r="J102" s="34">
        <v>1800</v>
      </c>
      <c r="K102" s="34"/>
      <c r="L102" s="34">
        <v>1200</v>
      </c>
      <c r="M102" s="34">
        <v>3600</v>
      </c>
      <c r="N102" s="34"/>
      <c r="O102" s="34">
        <v>1800</v>
      </c>
      <c r="P102" s="34">
        <v>1200</v>
      </c>
      <c r="Q102" s="34">
        <v>3600</v>
      </c>
      <c r="X102" s="24"/>
      <c r="Y102" s="24"/>
      <c r="AC102" s="25"/>
      <c r="AD102" s="25"/>
      <c r="AE102" s="25"/>
      <c r="AF102" s="25"/>
      <c r="AG102" s="23"/>
      <c r="AH102" s="23"/>
      <c r="AI102" s="23"/>
      <c r="AJ102" s="23"/>
      <c r="AK102" s="23"/>
      <c r="AL102" s="23"/>
      <c r="AM102" s="23"/>
      <c r="AN102" s="23"/>
      <c r="AO102" s="23"/>
      <c r="AP102" s="23"/>
    </row>
    <row r="103" spans="1:42" hidden="1" x14ac:dyDescent="0.2">
      <c r="A103" s="37" t="s">
        <v>40</v>
      </c>
      <c r="B103" s="38">
        <v>0.89</v>
      </c>
      <c r="C103" s="35">
        <v>0.75</v>
      </c>
      <c r="E103" s="23"/>
      <c r="F103" s="23"/>
      <c r="G103" s="23"/>
      <c r="H103" s="23"/>
      <c r="I103" s="23"/>
      <c r="J103" s="34"/>
      <c r="K103" s="34">
        <v>1800</v>
      </c>
      <c r="L103" s="34">
        <v>1200</v>
      </c>
      <c r="M103" s="34">
        <v>3600</v>
      </c>
      <c r="N103" s="34"/>
      <c r="O103" s="34">
        <v>1800</v>
      </c>
      <c r="P103" s="34">
        <v>1200</v>
      </c>
      <c r="Q103" s="34">
        <v>3600</v>
      </c>
      <c r="X103" s="24"/>
      <c r="Y103" s="24"/>
      <c r="AC103" s="25"/>
      <c r="AD103" s="25"/>
      <c r="AE103" s="25"/>
      <c r="AF103" s="25"/>
      <c r="AG103" s="23"/>
      <c r="AH103" s="23"/>
      <c r="AI103" s="23"/>
      <c r="AJ103" s="23"/>
      <c r="AK103" s="23"/>
      <c r="AL103" s="23"/>
      <c r="AM103" s="23"/>
      <c r="AN103" s="23"/>
      <c r="AO103" s="23"/>
      <c r="AP103" s="23"/>
    </row>
    <row r="104" spans="1:42" hidden="1" x14ac:dyDescent="0.2">
      <c r="A104" s="37" t="s">
        <v>41</v>
      </c>
      <c r="B104" s="38">
        <v>0.9</v>
      </c>
      <c r="C104" s="35">
        <v>0.75</v>
      </c>
      <c r="E104" s="23"/>
      <c r="F104" s="23"/>
      <c r="G104" s="23"/>
      <c r="H104" s="23"/>
      <c r="I104" s="23"/>
      <c r="J104" s="34">
        <v>1</v>
      </c>
      <c r="K104" s="34">
        <v>0.86</v>
      </c>
      <c r="L104" s="34">
        <v>0.83</v>
      </c>
      <c r="M104" s="34"/>
      <c r="N104" s="34"/>
      <c r="O104" s="34">
        <v>0.86</v>
      </c>
      <c r="P104" s="34">
        <v>0.83</v>
      </c>
      <c r="Q104" s="34"/>
      <c r="R104" s="29"/>
      <c r="W104" s="29"/>
      <c r="X104" s="29"/>
      <c r="AC104" s="29"/>
      <c r="AD104" s="29"/>
      <c r="AE104" s="29"/>
      <c r="AF104" s="29"/>
      <c r="AG104" s="23"/>
      <c r="AH104" s="23"/>
      <c r="AI104" s="23"/>
      <c r="AJ104" s="23"/>
      <c r="AK104" s="23"/>
      <c r="AL104" s="23"/>
      <c r="AM104" s="23"/>
      <c r="AN104" s="23"/>
      <c r="AO104" s="23"/>
      <c r="AP104" s="23"/>
    </row>
    <row r="105" spans="1:42" hidden="1" x14ac:dyDescent="0.2">
      <c r="A105" s="37" t="s">
        <v>42</v>
      </c>
      <c r="B105" s="38">
        <v>0.90700000000000003</v>
      </c>
      <c r="C105" s="35">
        <v>0.75</v>
      </c>
      <c r="E105" s="23"/>
      <c r="F105" s="23"/>
      <c r="G105" s="23"/>
      <c r="H105" s="23"/>
      <c r="I105" s="23"/>
      <c r="J105" s="34">
        <v>1.5</v>
      </c>
      <c r="K105" s="34">
        <v>0.87</v>
      </c>
      <c r="L105" s="34">
        <v>0.87</v>
      </c>
      <c r="M105" s="34">
        <v>0.84499999999999997</v>
      </c>
      <c r="N105" s="34"/>
      <c r="O105" s="34">
        <v>0.87</v>
      </c>
      <c r="P105" s="34">
        <v>0.88</v>
      </c>
      <c r="Q105" s="34">
        <v>0.84499999999999997</v>
      </c>
      <c r="AE105" s="25"/>
      <c r="AF105" s="25"/>
      <c r="AG105" s="23"/>
      <c r="AH105" s="23"/>
      <c r="AI105" s="23"/>
      <c r="AJ105" s="23"/>
      <c r="AK105" s="23"/>
      <c r="AL105" s="23"/>
      <c r="AM105" s="23"/>
      <c r="AN105" s="23"/>
      <c r="AO105" s="23"/>
      <c r="AP105" s="23"/>
    </row>
    <row r="106" spans="1:42" hidden="1" x14ac:dyDescent="0.2">
      <c r="A106" s="37" t="s">
        <v>43</v>
      </c>
      <c r="B106" s="38">
        <v>0.92200000000000004</v>
      </c>
      <c r="C106" s="35">
        <v>0.75</v>
      </c>
      <c r="E106" s="23"/>
      <c r="F106" s="23"/>
      <c r="G106" s="23"/>
      <c r="H106" s="23"/>
      <c r="I106" s="23"/>
      <c r="J106" s="34">
        <v>2</v>
      </c>
      <c r="K106" s="34">
        <v>0.87</v>
      </c>
      <c r="L106" s="34">
        <v>0.88</v>
      </c>
      <c r="M106" s="34">
        <v>0.86</v>
      </c>
      <c r="N106" s="34"/>
      <c r="O106" s="34">
        <v>0.87</v>
      </c>
      <c r="P106" s="34">
        <v>0.89</v>
      </c>
      <c r="Q106" s="34">
        <v>0.86</v>
      </c>
      <c r="AE106" s="25"/>
      <c r="AF106" s="25"/>
      <c r="AG106" s="23"/>
      <c r="AH106" s="23"/>
      <c r="AI106" s="23"/>
      <c r="AJ106" s="23"/>
      <c r="AK106" s="23"/>
      <c r="AL106" s="23"/>
      <c r="AM106" s="23"/>
      <c r="AN106" s="23"/>
      <c r="AO106" s="23"/>
      <c r="AP106" s="23"/>
    </row>
    <row r="107" spans="1:42" hidden="1" x14ac:dyDescent="0.2">
      <c r="A107" s="37" t="s">
        <v>44</v>
      </c>
      <c r="B107" s="38">
        <v>0.92200000000000004</v>
      </c>
      <c r="C107" s="35">
        <v>0.75</v>
      </c>
      <c r="E107" s="23"/>
      <c r="F107" s="23"/>
      <c r="G107" s="23"/>
      <c r="H107" s="23"/>
      <c r="I107" s="23"/>
      <c r="J107" s="34">
        <v>3</v>
      </c>
      <c r="K107" s="34">
        <v>0.9</v>
      </c>
      <c r="L107" s="34">
        <v>0.89</v>
      </c>
      <c r="M107" s="34">
        <v>0.86</v>
      </c>
      <c r="N107" s="34"/>
      <c r="O107" s="34">
        <v>0.9</v>
      </c>
      <c r="P107" s="34">
        <v>0.9</v>
      </c>
      <c r="Q107" s="34">
        <v>0.87</v>
      </c>
      <c r="AE107" s="25"/>
      <c r="AF107" s="25"/>
      <c r="AG107" s="23"/>
      <c r="AH107" s="23"/>
      <c r="AI107" s="23"/>
      <c r="AJ107" s="23"/>
      <c r="AK107" s="23"/>
      <c r="AL107" s="23"/>
      <c r="AM107" s="23"/>
      <c r="AN107" s="23"/>
      <c r="AO107" s="23"/>
      <c r="AP107" s="23"/>
    </row>
    <row r="108" spans="1:42" hidden="1" x14ac:dyDescent="0.2">
      <c r="A108" s="37" t="s">
        <v>163</v>
      </c>
      <c r="B108" s="81">
        <v>0.92900000000000005</v>
      </c>
      <c r="C108" s="35">
        <v>0.75</v>
      </c>
      <c r="E108" s="23"/>
      <c r="F108" s="23"/>
      <c r="G108" s="23"/>
      <c r="H108" s="23"/>
      <c r="I108" s="23"/>
      <c r="J108" s="34">
        <v>5</v>
      </c>
      <c r="K108" s="34">
        <v>0.9</v>
      </c>
      <c r="L108" s="34">
        <v>0.9</v>
      </c>
      <c r="M108" s="34">
        <v>0.87</v>
      </c>
      <c r="N108" s="34"/>
      <c r="O108" s="34">
        <v>0.9</v>
      </c>
      <c r="P108" s="34">
        <v>0.9</v>
      </c>
      <c r="Q108" s="34">
        <v>0.89</v>
      </c>
      <c r="AE108" s="25"/>
      <c r="AF108" s="25"/>
      <c r="AG108" s="23"/>
      <c r="AH108" s="23"/>
      <c r="AI108" s="23"/>
      <c r="AJ108" s="23"/>
      <c r="AK108" s="23"/>
      <c r="AL108" s="23"/>
      <c r="AM108" s="23"/>
      <c r="AN108" s="23"/>
      <c r="AO108" s="23"/>
      <c r="AP108" s="23"/>
    </row>
    <row r="109" spans="1:42" hidden="1" x14ac:dyDescent="0.2">
      <c r="A109" s="37" t="s">
        <v>45</v>
      </c>
      <c r="B109" s="38">
        <v>0.93500000000000005</v>
      </c>
      <c r="C109" s="35">
        <v>0.75</v>
      </c>
      <c r="E109" s="23"/>
      <c r="F109" s="23"/>
      <c r="G109" s="23"/>
      <c r="H109" s="23"/>
      <c r="I109" s="23"/>
      <c r="J109" s="34">
        <v>7.5</v>
      </c>
      <c r="K109" s="34">
        <v>0.91500000000000004</v>
      </c>
      <c r="L109" s="34">
        <v>0.90700000000000003</v>
      </c>
      <c r="M109" s="34">
        <v>0.89</v>
      </c>
      <c r="N109" s="34"/>
      <c r="O109" s="34">
        <v>0.92200000000000004</v>
      </c>
      <c r="P109" s="34">
        <v>0.91500000000000004</v>
      </c>
      <c r="Q109" s="34">
        <v>0.9</v>
      </c>
      <c r="AE109" s="25"/>
      <c r="AF109" s="25"/>
      <c r="AG109" s="23"/>
      <c r="AH109" s="23"/>
      <c r="AI109" s="23"/>
      <c r="AJ109" s="23"/>
      <c r="AK109" s="23"/>
      <c r="AL109" s="23"/>
      <c r="AM109" s="23"/>
      <c r="AN109" s="23"/>
      <c r="AO109" s="23"/>
      <c r="AP109" s="23"/>
    </row>
    <row r="110" spans="1:42" hidden="1" x14ac:dyDescent="0.2">
      <c r="A110" s="37" t="s">
        <v>46</v>
      </c>
      <c r="B110" s="38">
        <v>0.94099999999999995</v>
      </c>
      <c r="C110" s="35">
        <v>0.75</v>
      </c>
      <c r="E110" s="23"/>
      <c r="F110" s="23"/>
      <c r="G110" s="23"/>
      <c r="H110" s="23"/>
      <c r="I110" s="23"/>
      <c r="J110" s="34">
        <v>10</v>
      </c>
      <c r="K110" s="34">
        <v>0.92200000000000004</v>
      </c>
      <c r="L110" s="34">
        <v>0.92200000000000004</v>
      </c>
      <c r="M110" s="34">
        <v>0.9</v>
      </c>
      <c r="N110" s="34"/>
      <c r="O110" s="34">
        <v>0.92200000000000004</v>
      </c>
      <c r="P110" s="34">
        <v>0.91500000000000004</v>
      </c>
      <c r="Q110" s="34">
        <v>0.90700000000000003</v>
      </c>
      <c r="AE110" s="25"/>
      <c r="AF110" s="25"/>
      <c r="AG110" s="23"/>
      <c r="AH110" s="23"/>
      <c r="AI110" s="23"/>
      <c r="AJ110" s="23"/>
      <c r="AK110" s="23"/>
      <c r="AL110" s="23"/>
      <c r="AM110" s="23"/>
      <c r="AN110" s="23"/>
      <c r="AO110" s="23"/>
      <c r="AP110" s="23"/>
    </row>
    <row r="111" spans="1:42" hidden="1" x14ac:dyDescent="0.2">
      <c r="A111" s="37" t="s">
        <v>47</v>
      </c>
      <c r="B111" s="38">
        <v>0.94599999999999995</v>
      </c>
      <c r="C111" s="35">
        <v>0.75</v>
      </c>
      <c r="E111" s="23"/>
      <c r="F111" s="23"/>
      <c r="G111" s="23"/>
      <c r="H111" s="23"/>
      <c r="I111" s="23"/>
      <c r="J111" s="34">
        <v>15</v>
      </c>
      <c r="K111" s="34">
        <v>0.93500000000000005</v>
      </c>
      <c r="L111" s="34">
        <v>0.92200000000000004</v>
      </c>
      <c r="M111" s="34">
        <v>0.90700000000000003</v>
      </c>
      <c r="N111" s="34"/>
      <c r="O111" s="34">
        <v>0.92900000000000005</v>
      </c>
      <c r="P111" s="34">
        <v>0.92200000000000004</v>
      </c>
      <c r="Q111" s="34">
        <v>0.91500000000000004</v>
      </c>
      <c r="AE111" s="25"/>
      <c r="AF111" s="25"/>
      <c r="AG111" s="23"/>
      <c r="AH111" s="23"/>
      <c r="AI111" s="23"/>
      <c r="AJ111" s="23"/>
      <c r="AK111" s="23"/>
      <c r="AL111" s="23"/>
      <c r="AM111" s="23"/>
      <c r="AN111" s="23"/>
      <c r="AO111" s="23"/>
      <c r="AP111" s="23"/>
    </row>
    <row r="112" spans="1:42" hidden="1" x14ac:dyDescent="0.2">
      <c r="A112" s="37" t="s">
        <v>48</v>
      </c>
      <c r="B112" s="38">
        <v>0.94599999999999995</v>
      </c>
      <c r="C112" s="35">
        <v>0.75</v>
      </c>
      <c r="E112" s="23"/>
      <c r="F112" s="23"/>
      <c r="G112" s="23"/>
      <c r="H112" s="23"/>
      <c r="I112" s="23"/>
      <c r="J112" s="34">
        <v>20</v>
      </c>
      <c r="K112" s="34">
        <v>0.93500000000000005</v>
      </c>
      <c r="L112" s="34">
        <v>0.92900000000000005</v>
      </c>
      <c r="M112" s="34">
        <v>0.91500000000000004</v>
      </c>
      <c r="N112" s="34"/>
      <c r="O112" s="34">
        <v>0.93500000000000005</v>
      </c>
      <c r="P112" s="34">
        <v>0.92200000000000004</v>
      </c>
      <c r="Q112" s="34">
        <v>0.91500000000000004</v>
      </c>
      <c r="AE112" s="25"/>
      <c r="AF112" s="25"/>
      <c r="AG112" s="23"/>
      <c r="AH112" s="23"/>
      <c r="AI112" s="23"/>
      <c r="AJ112" s="23"/>
      <c r="AK112" s="23"/>
      <c r="AL112" s="23"/>
      <c r="AM112" s="23"/>
      <c r="AN112" s="23"/>
      <c r="AO112" s="23"/>
      <c r="AP112" s="23"/>
    </row>
    <row r="113" spans="1:42" hidden="1" x14ac:dyDescent="0.2">
      <c r="A113" s="37" t="s">
        <v>49</v>
      </c>
      <c r="B113" s="38">
        <v>0.95</v>
      </c>
      <c r="C113" s="35">
        <v>0.75</v>
      </c>
      <c r="E113" s="23"/>
      <c r="F113" s="23"/>
      <c r="G113" s="23"/>
      <c r="H113" s="23"/>
      <c r="I113" s="23"/>
      <c r="J113" s="34">
        <v>25</v>
      </c>
      <c r="K113" s="34">
        <v>0.94099999999999995</v>
      </c>
      <c r="L113" s="34">
        <v>0.93500000000000005</v>
      </c>
      <c r="M113" s="34">
        <v>0.92200000000000004</v>
      </c>
      <c r="N113" s="34"/>
      <c r="O113" s="34">
        <v>0.94099999999999995</v>
      </c>
      <c r="P113" s="34">
        <v>0.93500000000000005</v>
      </c>
      <c r="Q113" s="34">
        <v>0.92200000000000004</v>
      </c>
      <c r="AE113" s="25"/>
      <c r="AF113" s="25"/>
      <c r="AG113" s="23"/>
      <c r="AH113" s="23"/>
      <c r="AI113" s="23"/>
      <c r="AJ113" s="23"/>
      <c r="AK113" s="23"/>
      <c r="AL113" s="23"/>
      <c r="AM113" s="23"/>
      <c r="AN113" s="23"/>
      <c r="AO113" s="23"/>
      <c r="AP113" s="23"/>
    </row>
    <row r="114" spans="1:42" hidden="1" x14ac:dyDescent="0.2">
      <c r="A114" s="37" t="s">
        <v>50</v>
      </c>
      <c r="B114" s="38">
        <v>0.95</v>
      </c>
      <c r="C114" s="35">
        <v>0.75</v>
      </c>
      <c r="E114" s="23"/>
      <c r="F114" s="23"/>
      <c r="G114" s="23"/>
      <c r="H114" s="23"/>
      <c r="I114" s="23"/>
      <c r="J114" s="34">
        <v>30</v>
      </c>
      <c r="K114" s="34">
        <v>0.94599999999999995</v>
      </c>
      <c r="L114" s="34">
        <v>0.94099999999999995</v>
      </c>
      <c r="M114" s="34">
        <v>0.92200000000000004</v>
      </c>
      <c r="N114" s="34"/>
      <c r="O114" s="34">
        <v>0.94099999999999995</v>
      </c>
      <c r="P114" s="34">
        <v>0.93500000000000005</v>
      </c>
      <c r="Q114" s="34">
        <v>0.92200000000000004</v>
      </c>
      <c r="AE114" s="25"/>
      <c r="AF114" s="25"/>
      <c r="AG114" s="23"/>
      <c r="AH114" s="23"/>
      <c r="AI114" s="23"/>
      <c r="AJ114" s="23"/>
      <c r="AK114" s="23"/>
      <c r="AL114" s="23"/>
      <c r="AM114" s="23"/>
      <c r="AN114" s="23"/>
      <c r="AO114" s="23"/>
      <c r="AP114" s="23"/>
    </row>
    <row r="115" spans="1:42" hidden="1" x14ac:dyDescent="0.2">
      <c r="A115" s="37" t="s">
        <v>51</v>
      </c>
      <c r="B115" s="38">
        <v>0.95499999999999996</v>
      </c>
      <c r="C115" s="35">
        <v>0.75</v>
      </c>
      <c r="E115" s="23"/>
      <c r="F115" s="23"/>
      <c r="G115" s="23"/>
      <c r="H115" s="23"/>
      <c r="I115" s="23"/>
      <c r="J115" s="34">
        <v>40</v>
      </c>
      <c r="K115" s="34">
        <v>0.94599999999999995</v>
      </c>
      <c r="L115" s="34">
        <v>0.94599999999999995</v>
      </c>
      <c r="M115" s="34">
        <v>0.92900000000000005</v>
      </c>
      <c r="N115" s="34"/>
      <c r="O115" s="34">
        <v>0.94599999999999995</v>
      </c>
      <c r="P115" s="34">
        <v>0.94599999999999995</v>
      </c>
      <c r="Q115" s="34">
        <v>0.92900000000000005</v>
      </c>
      <c r="AE115" s="25"/>
      <c r="AF115" s="25"/>
      <c r="AG115" s="23"/>
      <c r="AH115" s="23"/>
      <c r="AI115" s="23"/>
      <c r="AJ115" s="23"/>
      <c r="AK115" s="23"/>
      <c r="AL115" s="23"/>
      <c r="AM115" s="23"/>
      <c r="AN115" s="23"/>
      <c r="AO115" s="23"/>
      <c r="AP115" s="23"/>
    </row>
    <row r="116" spans="1:42" hidden="1" x14ac:dyDescent="0.2">
      <c r="A116" s="37" t="s">
        <v>52</v>
      </c>
      <c r="B116" s="38">
        <v>0.95499999999999996</v>
      </c>
      <c r="C116" s="35">
        <v>0.75</v>
      </c>
      <c r="E116" s="23"/>
      <c r="F116" s="23"/>
      <c r="G116" s="23"/>
      <c r="H116" s="23"/>
      <c r="I116" s="23"/>
      <c r="J116" s="34">
        <v>50</v>
      </c>
      <c r="K116" s="34">
        <v>0.95</v>
      </c>
      <c r="L116" s="34">
        <v>0.94599999999999995</v>
      </c>
      <c r="M116" s="34">
        <v>0.93500000000000005</v>
      </c>
      <c r="N116" s="34"/>
      <c r="O116" s="34">
        <v>0.95</v>
      </c>
      <c r="P116" s="34">
        <v>0.94599999999999995</v>
      </c>
      <c r="Q116" s="34">
        <v>0.93500000000000005</v>
      </c>
      <c r="AE116" s="25"/>
      <c r="AF116" s="25"/>
      <c r="AG116" s="23"/>
      <c r="AH116" s="23"/>
      <c r="AI116" s="23"/>
      <c r="AJ116" s="23"/>
      <c r="AK116" s="23"/>
      <c r="AL116" s="23"/>
      <c r="AM116" s="23"/>
      <c r="AN116" s="23"/>
      <c r="AO116" s="23"/>
      <c r="AP116" s="23"/>
    </row>
    <row r="117" spans="1:42" hidden="1" x14ac:dyDescent="0.2">
      <c r="A117" s="37" t="s">
        <v>53</v>
      </c>
      <c r="B117" s="38">
        <v>0.95900000000000007</v>
      </c>
      <c r="C117" s="35">
        <v>0.75</v>
      </c>
      <c r="E117" s="23"/>
      <c r="F117" s="23"/>
      <c r="G117" s="23"/>
      <c r="H117" s="23"/>
      <c r="I117" s="23"/>
      <c r="J117" s="34">
        <v>60</v>
      </c>
      <c r="K117" s="34">
        <v>0.95499999999999996</v>
      </c>
      <c r="L117" s="34">
        <v>0.95</v>
      </c>
      <c r="M117" s="34">
        <v>0.94099999999999995</v>
      </c>
      <c r="N117" s="34"/>
      <c r="O117" s="34">
        <v>0.95499999999999996</v>
      </c>
      <c r="P117" s="34">
        <v>0.95</v>
      </c>
      <c r="Q117" s="34">
        <v>0.94099999999999995</v>
      </c>
      <c r="AE117" s="25"/>
      <c r="AF117" s="25"/>
      <c r="AG117" s="23"/>
      <c r="AH117" s="23"/>
      <c r="AI117" s="23"/>
      <c r="AJ117" s="23"/>
      <c r="AK117" s="23"/>
      <c r="AL117" s="23"/>
      <c r="AM117" s="23"/>
      <c r="AN117" s="23"/>
      <c r="AO117" s="23"/>
      <c r="AP117" s="23"/>
    </row>
    <row r="118" spans="1:42" hidden="1" x14ac:dyDescent="0.2">
      <c r="A118" s="37" t="s">
        <v>54</v>
      </c>
      <c r="B118" s="38">
        <v>0.95900000000000007</v>
      </c>
      <c r="C118" s="35">
        <v>0.75</v>
      </c>
      <c r="E118" s="23"/>
      <c r="F118" s="23"/>
      <c r="G118" s="23"/>
      <c r="H118" s="23"/>
      <c r="I118" s="23"/>
      <c r="J118" s="34">
        <v>75</v>
      </c>
      <c r="K118" s="34">
        <v>0.95499999999999996</v>
      </c>
      <c r="L118" s="34">
        <v>0.95</v>
      </c>
      <c r="M118" s="34">
        <v>0.94099999999999995</v>
      </c>
      <c r="N118" s="34"/>
      <c r="O118" s="34">
        <v>0.95900000000000007</v>
      </c>
      <c r="P118" s="34">
        <v>0.95</v>
      </c>
      <c r="Q118" s="34">
        <v>0.94099999999999995</v>
      </c>
      <c r="AE118" s="25"/>
      <c r="AF118" s="25"/>
      <c r="AG118" s="23"/>
      <c r="AH118" s="23"/>
      <c r="AI118" s="23"/>
      <c r="AJ118" s="23"/>
      <c r="AK118" s="23"/>
      <c r="AL118" s="23"/>
      <c r="AM118" s="23"/>
      <c r="AN118" s="23"/>
      <c r="AO118" s="23"/>
      <c r="AP118" s="23"/>
    </row>
    <row r="119" spans="1:42" hidden="1" x14ac:dyDescent="0.2">
      <c r="A119" s="23"/>
      <c r="B119" s="23"/>
      <c r="C119" s="25"/>
      <c r="D119" s="23"/>
      <c r="E119" s="23"/>
      <c r="F119" s="23"/>
      <c r="G119" s="23"/>
      <c r="H119" s="23"/>
      <c r="I119" s="23"/>
      <c r="J119" s="34">
        <v>100</v>
      </c>
      <c r="K119" s="34">
        <v>0.95900000000000007</v>
      </c>
      <c r="L119" s="34">
        <v>0.95499999999999996</v>
      </c>
      <c r="M119" s="34">
        <v>0.94099999999999995</v>
      </c>
      <c r="N119" s="34"/>
      <c r="O119" s="34">
        <v>0.95900000000000007</v>
      </c>
      <c r="P119" s="34">
        <v>0.95499999999999996</v>
      </c>
      <c r="Q119" s="34">
        <v>0.94599999999999995</v>
      </c>
      <c r="AE119" s="25"/>
      <c r="AF119" s="25"/>
      <c r="AG119" s="23"/>
      <c r="AH119" s="23"/>
      <c r="AI119" s="23"/>
      <c r="AJ119" s="23"/>
      <c r="AK119" s="23"/>
      <c r="AL119" s="23"/>
      <c r="AM119" s="23"/>
      <c r="AN119" s="23"/>
      <c r="AO119" s="23"/>
      <c r="AP119" s="23"/>
    </row>
    <row r="120" spans="1:42" hidden="1" x14ac:dyDescent="0.2">
      <c r="A120" s="37" t="s">
        <v>55</v>
      </c>
      <c r="B120" s="71"/>
      <c r="C120" s="35"/>
      <c r="D120" s="23"/>
      <c r="E120" s="23"/>
      <c r="F120" s="23"/>
      <c r="G120" s="23"/>
      <c r="H120" s="23"/>
      <c r="I120" s="23"/>
      <c r="J120" s="34">
        <v>125</v>
      </c>
      <c r="K120" s="34">
        <v>0.95900000000000007</v>
      </c>
      <c r="L120" s="34">
        <v>0.95499999999999996</v>
      </c>
      <c r="M120" s="34">
        <v>0.94599999999999995</v>
      </c>
      <c r="N120" s="34"/>
      <c r="O120" s="34">
        <v>0.95900000000000007</v>
      </c>
      <c r="P120" s="34">
        <v>0.95499999999999996</v>
      </c>
      <c r="Q120" s="34">
        <v>0.95499999999999996</v>
      </c>
      <c r="AE120" s="25"/>
      <c r="AF120" s="25"/>
      <c r="AG120" s="23"/>
      <c r="AH120" s="23"/>
      <c r="AI120" s="23"/>
      <c r="AJ120" s="23"/>
      <c r="AK120" s="23"/>
      <c r="AL120" s="23"/>
      <c r="AM120" s="23"/>
      <c r="AO120" s="28"/>
      <c r="AP120" s="23"/>
    </row>
    <row r="121" spans="1:42" hidden="1" x14ac:dyDescent="0.2">
      <c r="A121" s="37" t="s">
        <v>56</v>
      </c>
      <c r="B121" s="38">
        <v>0.84499999999999997</v>
      </c>
      <c r="C121" s="35">
        <v>0.75</v>
      </c>
      <c r="D121" s="23"/>
      <c r="E121" s="23"/>
      <c r="F121" s="23"/>
      <c r="G121" s="23"/>
      <c r="H121" s="23"/>
      <c r="I121" s="23"/>
      <c r="J121" s="34">
        <v>150</v>
      </c>
      <c r="K121" s="34">
        <v>0.96299999999999997</v>
      </c>
      <c r="L121" s="34">
        <v>0.95900000000000007</v>
      </c>
      <c r="M121" s="34">
        <v>0.94599999999999995</v>
      </c>
      <c r="N121" s="34"/>
      <c r="O121" s="34">
        <v>0.96299999999999997</v>
      </c>
      <c r="P121" s="34">
        <v>0.96299999999999997</v>
      </c>
      <c r="Q121" s="34">
        <v>0.95499999999999996</v>
      </c>
      <c r="AE121" s="25"/>
      <c r="AF121" s="25"/>
      <c r="AG121" s="23"/>
      <c r="AH121" s="23"/>
      <c r="AI121" s="23"/>
      <c r="AJ121" s="23"/>
      <c r="AK121" s="23"/>
      <c r="AL121" s="23"/>
      <c r="AM121" s="23"/>
      <c r="AO121" s="23"/>
      <c r="AP121" s="23"/>
    </row>
    <row r="122" spans="1:42" hidden="1" x14ac:dyDescent="0.2">
      <c r="A122" s="37" t="s">
        <v>57</v>
      </c>
      <c r="B122" s="38">
        <v>0.86</v>
      </c>
      <c r="C122" s="35">
        <v>0.75</v>
      </c>
      <c r="D122" s="23"/>
      <c r="E122" s="23"/>
      <c r="F122" s="23"/>
      <c r="G122" s="23"/>
      <c r="H122" s="23"/>
      <c r="I122" s="23"/>
      <c r="J122" s="34">
        <v>200</v>
      </c>
      <c r="K122" s="34">
        <v>0.96299999999999997</v>
      </c>
      <c r="L122" s="34">
        <v>0.95900000000000007</v>
      </c>
      <c r="M122" s="34">
        <v>0.95499999999999996</v>
      </c>
      <c r="N122" s="34"/>
      <c r="O122" s="34">
        <v>0.96700000000000008</v>
      </c>
      <c r="P122" s="34">
        <v>0.96299999999999997</v>
      </c>
      <c r="Q122" s="34">
        <v>0.95900000000000007</v>
      </c>
      <c r="AE122" s="25"/>
      <c r="AF122" s="25"/>
      <c r="AG122" s="23"/>
      <c r="AH122" s="23"/>
      <c r="AI122" s="23"/>
      <c r="AJ122" s="23"/>
      <c r="AK122" s="23"/>
      <c r="AL122" s="23"/>
      <c r="AM122" s="23"/>
      <c r="AO122" s="23"/>
      <c r="AP122" s="23"/>
    </row>
    <row r="123" spans="1:42" hidden="1" x14ac:dyDescent="0.2">
      <c r="A123" s="37" t="s">
        <v>58</v>
      </c>
      <c r="B123" s="38">
        <v>0.86</v>
      </c>
      <c r="C123" s="35">
        <v>0.75</v>
      </c>
      <c r="D123" s="23"/>
      <c r="E123" s="23"/>
      <c r="F123" s="23"/>
      <c r="G123" s="23"/>
      <c r="H123" s="23"/>
      <c r="I123" s="23"/>
      <c r="X123" s="24"/>
      <c r="Y123" s="24"/>
      <c r="AC123" s="25"/>
      <c r="AD123" s="25"/>
      <c r="AE123" s="25"/>
      <c r="AF123" s="25"/>
      <c r="AG123" s="23"/>
      <c r="AH123" s="23"/>
      <c r="AI123" s="23"/>
      <c r="AJ123" s="23"/>
      <c r="AK123" s="23"/>
      <c r="AL123" s="23"/>
      <c r="AM123" s="23"/>
      <c r="AO123" s="23"/>
      <c r="AP123" s="23"/>
    </row>
    <row r="124" spans="1:42" hidden="1" x14ac:dyDescent="0.2">
      <c r="A124" s="37" t="s">
        <v>59</v>
      </c>
      <c r="B124" s="38">
        <v>0.87</v>
      </c>
      <c r="C124" s="35">
        <v>0.75</v>
      </c>
      <c r="D124" s="23"/>
      <c r="E124" s="23"/>
      <c r="F124" s="23"/>
      <c r="G124" s="23"/>
      <c r="H124" s="23"/>
      <c r="I124" s="23"/>
      <c r="X124" s="24"/>
      <c r="Y124" s="24"/>
      <c r="AC124" s="25"/>
      <c r="AD124" s="25"/>
      <c r="AE124" s="25"/>
      <c r="AF124" s="25"/>
      <c r="AG124" s="23"/>
      <c r="AH124" s="23"/>
      <c r="AI124" s="23"/>
      <c r="AJ124" s="23"/>
      <c r="AK124" s="23"/>
      <c r="AL124" s="23"/>
      <c r="AM124" s="23"/>
      <c r="AO124" s="23"/>
      <c r="AP124" s="23"/>
    </row>
    <row r="125" spans="1:42" hidden="1" x14ac:dyDescent="0.2">
      <c r="A125" s="37" t="s">
        <v>60</v>
      </c>
      <c r="B125" s="38">
        <v>0.89</v>
      </c>
      <c r="C125" s="35">
        <v>0.75</v>
      </c>
      <c r="D125" s="23"/>
      <c r="E125" s="23"/>
      <c r="F125" s="23"/>
      <c r="G125" s="34" t="s">
        <v>185</v>
      </c>
      <c r="H125" s="23"/>
      <c r="I125" s="23"/>
      <c r="X125" s="24"/>
      <c r="Y125" s="24"/>
      <c r="AC125" s="25"/>
      <c r="AD125" s="25"/>
      <c r="AE125" s="25"/>
      <c r="AF125" s="25"/>
      <c r="AG125" s="23"/>
      <c r="AH125" s="23"/>
      <c r="AI125" s="23"/>
      <c r="AJ125" s="23"/>
      <c r="AK125" s="23"/>
      <c r="AL125" s="23"/>
      <c r="AM125" s="23"/>
      <c r="AO125" s="23"/>
      <c r="AP125" s="23"/>
    </row>
    <row r="126" spans="1:42" hidden="1" x14ac:dyDescent="0.2">
      <c r="A126" s="37" t="s">
        <v>61</v>
      </c>
      <c r="B126" s="38">
        <v>0.9</v>
      </c>
      <c r="C126" s="35">
        <v>0.75</v>
      </c>
      <c r="D126" s="23"/>
      <c r="E126" s="23"/>
      <c r="F126" s="23"/>
      <c r="G126" s="34">
        <v>1</v>
      </c>
      <c r="H126" s="23"/>
      <c r="I126" s="23"/>
      <c r="J126" s="34" t="s">
        <v>184</v>
      </c>
      <c r="K126" s="34"/>
      <c r="L126" s="34"/>
      <c r="X126" s="24"/>
      <c r="Y126" s="24"/>
      <c r="AC126" s="25"/>
      <c r="AD126" s="25"/>
      <c r="AE126" s="25"/>
      <c r="AF126" s="25"/>
      <c r="AG126" s="23"/>
      <c r="AH126" s="23"/>
      <c r="AI126" s="23"/>
      <c r="AJ126" s="23"/>
      <c r="AK126" s="23"/>
      <c r="AL126" s="23"/>
      <c r="AM126" s="23"/>
      <c r="AO126" s="23"/>
      <c r="AP126" s="23"/>
    </row>
    <row r="127" spans="1:42" hidden="1" x14ac:dyDescent="0.2">
      <c r="A127" s="37" t="s">
        <v>62</v>
      </c>
      <c r="B127" s="38">
        <v>0.90700000000000003</v>
      </c>
      <c r="C127" s="35">
        <v>0.75</v>
      </c>
      <c r="D127" s="23"/>
      <c r="E127" s="23"/>
      <c r="F127" s="23"/>
      <c r="G127" s="34">
        <v>1.5</v>
      </c>
      <c r="H127" s="23"/>
      <c r="I127" s="23"/>
      <c r="J127" s="34" t="s">
        <v>132</v>
      </c>
      <c r="K127" s="34"/>
      <c r="L127" s="34"/>
      <c r="X127" s="24"/>
      <c r="Y127" s="24"/>
      <c r="AC127" s="25"/>
      <c r="AD127" s="25"/>
      <c r="AE127" s="25"/>
      <c r="AF127" s="25"/>
      <c r="AG127" s="23"/>
      <c r="AH127" s="23"/>
      <c r="AI127" s="23"/>
      <c r="AJ127" s="23"/>
      <c r="AK127" s="23"/>
      <c r="AL127" s="23"/>
      <c r="AM127" s="23"/>
      <c r="AO127" s="23"/>
      <c r="AP127" s="23"/>
    </row>
    <row r="128" spans="1:42" hidden="1" x14ac:dyDescent="0.2">
      <c r="A128" s="37" t="s">
        <v>63</v>
      </c>
      <c r="B128" s="38">
        <v>0.91500000000000004</v>
      </c>
      <c r="C128" s="35">
        <v>0.75</v>
      </c>
      <c r="D128" s="23"/>
      <c r="E128" s="23"/>
      <c r="F128" s="23"/>
      <c r="G128" s="34">
        <v>2</v>
      </c>
      <c r="H128" s="23"/>
      <c r="I128" s="23"/>
      <c r="J128" s="34" t="s">
        <v>9</v>
      </c>
      <c r="K128" s="34" t="s">
        <v>188</v>
      </c>
      <c r="L128" s="34"/>
      <c r="X128" s="24"/>
      <c r="Y128" s="24"/>
      <c r="AC128" s="25"/>
      <c r="AD128" s="25"/>
      <c r="AE128" s="25"/>
      <c r="AF128" s="25"/>
      <c r="AG128" s="23"/>
      <c r="AH128" s="23"/>
      <c r="AI128" s="23"/>
      <c r="AJ128" s="23"/>
      <c r="AK128" s="23"/>
      <c r="AL128" s="23"/>
      <c r="AM128" s="23"/>
      <c r="AO128" s="23"/>
      <c r="AP128" s="23"/>
    </row>
    <row r="129" spans="1:42" hidden="1" x14ac:dyDescent="0.2">
      <c r="A129" s="37" t="s">
        <v>64</v>
      </c>
      <c r="B129" s="38">
        <v>0.92200000000000004</v>
      </c>
      <c r="C129" s="35">
        <v>0.75</v>
      </c>
      <c r="D129" s="23"/>
      <c r="E129" s="23"/>
      <c r="F129" s="23"/>
      <c r="G129" s="34">
        <v>3</v>
      </c>
      <c r="H129" s="23"/>
      <c r="I129" s="23"/>
      <c r="J129" s="34" t="s">
        <v>133</v>
      </c>
      <c r="K129" s="34" t="s">
        <v>186</v>
      </c>
      <c r="L129" s="34" t="s">
        <v>187</v>
      </c>
      <c r="X129" s="24"/>
      <c r="Y129" s="24"/>
      <c r="AC129" s="25"/>
      <c r="AD129" s="25"/>
      <c r="AE129" s="25"/>
      <c r="AF129" s="25"/>
      <c r="AG129" s="23"/>
      <c r="AH129" s="23"/>
      <c r="AI129" s="23"/>
      <c r="AJ129" s="23"/>
      <c r="AK129" s="23"/>
      <c r="AL129" s="23"/>
      <c r="AM129" s="23"/>
      <c r="AO129" s="23"/>
      <c r="AP129" s="23"/>
    </row>
    <row r="130" spans="1:42" hidden="1" x14ac:dyDescent="0.2">
      <c r="A130" s="37" t="s">
        <v>65</v>
      </c>
      <c r="B130" s="38">
        <v>0.92200000000000004</v>
      </c>
      <c r="C130" s="35">
        <v>0.75</v>
      </c>
      <c r="D130" s="23"/>
      <c r="E130" s="23"/>
      <c r="F130" s="23"/>
      <c r="G130" s="34">
        <v>5</v>
      </c>
      <c r="H130" s="23"/>
      <c r="I130" s="23"/>
      <c r="J130" s="34">
        <v>1</v>
      </c>
      <c r="K130" s="34">
        <v>1</v>
      </c>
      <c r="L130" s="34">
        <v>2</v>
      </c>
      <c r="X130" s="24"/>
      <c r="Y130" s="24"/>
      <c r="AC130" s="25"/>
      <c r="AD130" s="25"/>
      <c r="AE130" s="25"/>
      <c r="AF130" s="25"/>
      <c r="AG130" s="23"/>
      <c r="AH130" s="23"/>
      <c r="AI130" s="23"/>
      <c r="AJ130" s="23"/>
      <c r="AK130" s="23"/>
      <c r="AL130" s="23"/>
      <c r="AM130" s="23"/>
      <c r="AO130" s="23"/>
      <c r="AP130" s="23"/>
    </row>
    <row r="131" spans="1:42" hidden="1" x14ac:dyDescent="0.2">
      <c r="A131" s="37" t="s">
        <v>66</v>
      </c>
      <c r="B131" s="38">
        <v>0.92900000000000005</v>
      </c>
      <c r="C131" s="35">
        <v>0.75</v>
      </c>
      <c r="D131" s="23"/>
      <c r="E131" s="23"/>
      <c r="F131" s="23"/>
      <c r="G131" s="34">
        <v>7.5</v>
      </c>
      <c r="H131" s="23"/>
      <c r="I131" s="23"/>
      <c r="J131" s="34">
        <v>1.5</v>
      </c>
      <c r="K131" s="34">
        <v>1</v>
      </c>
      <c r="L131" s="34">
        <v>2</v>
      </c>
      <c r="X131" s="24"/>
      <c r="Y131" s="24"/>
      <c r="AC131" s="25"/>
      <c r="AD131" s="25"/>
      <c r="AE131" s="25"/>
      <c r="AF131" s="25"/>
      <c r="AG131" s="23"/>
      <c r="AH131" s="23"/>
      <c r="AI131" s="23"/>
      <c r="AJ131" s="23"/>
      <c r="AK131" s="23"/>
      <c r="AL131" s="23"/>
      <c r="AM131" s="23"/>
      <c r="AO131" s="23"/>
      <c r="AP131" s="23"/>
    </row>
    <row r="132" spans="1:42" hidden="1" x14ac:dyDescent="0.2">
      <c r="A132" s="37" t="s">
        <v>67</v>
      </c>
      <c r="B132" s="38">
        <v>0.93500000000000005</v>
      </c>
      <c r="C132" s="35">
        <v>0.75</v>
      </c>
      <c r="D132" s="23"/>
      <c r="E132" s="23"/>
      <c r="F132" s="23"/>
      <c r="G132" s="34">
        <v>10</v>
      </c>
      <c r="H132" s="23"/>
      <c r="I132" s="23"/>
      <c r="J132" s="34">
        <v>2</v>
      </c>
      <c r="K132" s="34">
        <v>1</v>
      </c>
      <c r="L132" s="34">
        <v>2</v>
      </c>
      <c r="X132" s="24"/>
      <c r="Y132" s="24"/>
      <c r="AC132" s="25"/>
      <c r="AD132" s="25"/>
      <c r="AE132" s="25"/>
      <c r="AF132" s="25"/>
      <c r="AG132" s="23"/>
      <c r="AH132" s="23"/>
      <c r="AI132" s="23"/>
      <c r="AJ132" s="23"/>
      <c r="AK132" s="23"/>
      <c r="AL132" s="23"/>
      <c r="AM132" s="23"/>
      <c r="AO132" s="23"/>
      <c r="AP132" s="23"/>
    </row>
    <row r="133" spans="1:42" hidden="1" x14ac:dyDescent="0.2">
      <c r="A133" s="37" t="s">
        <v>68</v>
      </c>
      <c r="B133" s="38">
        <v>0.94099999999999995</v>
      </c>
      <c r="C133" s="35">
        <v>0.75</v>
      </c>
      <c r="D133" s="23"/>
      <c r="E133" s="23"/>
      <c r="F133" s="23"/>
      <c r="G133" s="34">
        <v>15</v>
      </c>
      <c r="H133" s="23"/>
      <c r="I133" s="23"/>
      <c r="J133" s="34">
        <v>3</v>
      </c>
      <c r="K133" s="34">
        <v>1</v>
      </c>
      <c r="L133" s="34">
        <v>3.5</v>
      </c>
      <c r="X133" s="24"/>
      <c r="Y133" s="24"/>
      <c r="AC133" s="25"/>
      <c r="AD133" s="25"/>
      <c r="AE133" s="25"/>
      <c r="AF133" s="25"/>
      <c r="AG133" s="23"/>
      <c r="AH133" s="23"/>
      <c r="AI133" s="23"/>
      <c r="AJ133" s="23"/>
      <c r="AK133" s="23"/>
      <c r="AL133" s="23"/>
      <c r="AM133" s="23"/>
      <c r="AO133" s="23"/>
      <c r="AP133" s="23"/>
    </row>
    <row r="134" spans="1:42" hidden="1" x14ac:dyDescent="0.2">
      <c r="A134" s="37" t="s">
        <v>69</v>
      </c>
      <c r="B134" s="38">
        <v>0.94099999999999995</v>
      </c>
      <c r="C134" s="35">
        <v>0.75</v>
      </c>
      <c r="D134" s="23"/>
      <c r="E134" s="23"/>
      <c r="F134" s="23"/>
      <c r="G134" s="34">
        <v>20</v>
      </c>
      <c r="H134" s="23"/>
      <c r="I134" s="23"/>
      <c r="J134" s="34">
        <v>5</v>
      </c>
      <c r="K134" s="34">
        <v>1</v>
      </c>
      <c r="L134" s="34">
        <v>3.5</v>
      </c>
      <c r="X134" s="24"/>
      <c r="Y134" s="24"/>
      <c r="AC134" s="25"/>
      <c r="AD134" s="25"/>
      <c r="AE134" s="25"/>
      <c r="AF134" s="25"/>
      <c r="AG134" s="23"/>
      <c r="AH134" s="23"/>
      <c r="AI134" s="23"/>
      <c r="AJ134" s="23"/>
      <c r="AK134" s="23"/>
      <c r="AL134" s="23"/>
      <c r="AM134" s="23"/>
      <c r="AO134" s="23"/>
      <c r="AP134" s="23"/>
    </row>
    <row r="135" spans="1:42" hidden="1" x14ac:dyDescent="0.2">
      <c r="A135" s="37" t="s">
        <v>70</v>
      </c>
      <c r="B135" s="38">
        <v>0.94099999999999995</v>
      </c>
      <c r="C135" s="35">
        <v>0.75</v>
      </c>
      <c r="D135" s="23"/>
      <c r="E135" s="23"/>
      <c r="F135" s="23"/>
      <c r="G135" s="34">
        <v>25</v>
      </c>
      <c r="H135" s="23"/>
      <c r="I135" s="23"/>
      <c r="J135" s="34">
        <v>7.5</v>
      </c>
      <c r="K135" s="34">
        <v>2</v>
      </c>
      <c r="L135" s="34">
        <v>3.5</v>
      </c>
      <c r="X135" s="24"/>
      <c r="Y135" s="24"/>
      <c r="AC135" s="25"/>
      <c r="AD135" s="25"/>
      <c r="AE135" s="25"/>
      <c r="AF135" s="25"/>
      <c r="AG135" s="23"/>
      <c r="AH135" s="23"/>
      <c r="AI135" s="23"/>
      <c r="AJ135" s="23"/>
      <c r="AK135" s="23"/>
      <c r="AL135" s="23"/>
      <c r="AM135" s="23"/>
      <c r="AO135" s="23"/>
      <c r="AP135" s="23"/>
    </row>
    <row r="136" spans="1:42" hidden="1" x14ac:dyDescent="0.2">
      <c r="A136" s="37" t="s">
        <v>71</v>
      </c>
      <c r="B136" s="38">
        <v>0.94599999999999995</v>
      </c>
      <c r="C136" s="35">
        <v>0.75</v>
      </c>
      <c r="D136" s="23"/>
      <c r="E136" s="23"/>
      <c r="F136" s="23"/>
      <c r="G136" s="34">
        <v>30</v>
      </c>
      <c r="H136" s="23"/>
      <c r="I136" s="23"/>
      <c r="J136" s="34">
        <v>10</v>
      </c>
      <c r="K136" s="34">
        <v>2</v>
      </c>
      <c r="L136" s="34">
        <v>4.5</v>
      </c>
      <c r="X136" s="24"/>
      <c r="Y136" s="24"/>
      <c r="AC136" s="25"/>
      <c r="AD136" s="25"/>
      <c r="AE136" s="25"/>
      <c r="AF136" s="25"/>
      <c r="AG136" s="23"/>
      <c r="AH136" s="23"/>
      <c r="AI136" s="23"/>
      <c r="AJ136" s="23"/>
      <c r="AK136" s="23"/>
      <c r="AL136" s="23"/>
      <c r="AM136" s="23"/>
      <c r="AO136" s="23"/>
      <c r="AP136" s="23"/>
    </row>
    <row r="137" spans="1:42" hidden="1" x14ac:dyDescent="0.2">
      <c r="A137" s="37" t="s">
        <v>72</v>
      </c>
      <c r="B137" s="38">
        <v>0.94599999999999995</v>
      </c>
      <c r="C137" s="35">
        <v>0.75</v>
      </c>
      <c r="D137" s="23"/>
      <c r="E137" s="23"/>
      <c r="F137" s="23"/>
      <c r="G137" s="34">
        <v>40</v>
      </c>
      <c r="H137" s="23"/>
      <c r="I137" s="23"/>
      <c r="J137" s="34">
        <v>15</v>
      </c>
      <c r="K137" s="34">
        <v>2</v>
      </c>
      <c r="L137" s="34">
        <v>4.5</v>
      </c>
      <c r="X137" s="24"/>
      <c r="Y137" s="24"/>
      <c r="AC137" s="25"/>
      <c r="AD137" s="25"/>
      <c r="AE137" s="25"/>
      <c r="AF137" s="25"/>
      <c r="AG137" s="23"/>
      <c r="AH137" s="23"/>
      <c r="AI137" s="23"/>
      <c r="AJ137" s="23"/>
      <c r="AK137" s="23"/>
      <c r="AL137" s="23"/>
      <c r="AM137" s="23"/>
      <c r="AO137" s="23"/>
      <c r="AP137" s="23"/>
    </row>
    <row r="138" spans="1:42" hidden="1" x14ac:dyDescent="0.2">
      <c r="A138" s="37" t="s">
        <v>73</v>
      </c>
      <c r="B138" s="38">
        <v>0.95499999999999996</v>
      </c>
      <c r="C138" s="35">
        <v>0.75</v>
      </c>
      <c r="D138" s="23"/>
      <c r="E138" s="23"/>
      <c r="F138" s="23"/>
      <c r="G138" s="34">
        <v>50</v>
      </c>
      <c r="H138" s="23"/>
      <c r="I138" s="23"/>
      <c r="J138" s="34">
        <v>20</v>
      </c>
      <c r="K138" s="34">
        <v>2</v>
      </c>
      <c r="L138" s="34">
        <v>4.5</v>
      </c>
      <c r="X138" s="24"/>
      <c r="Y138" s="24"/>
      <c r="AC138" s="25"/>
      <c r="AD138" s="25"/>
      <c r="AE138" s="25"/>
      <c r="AF138" s="25"/>
      <c r="AG138" s="23"/>
      <c r="AH138" s="23"/>
      <c r="AI138" s="23"/>
      <c r="AJ138" s="23"/>
      <c r="AK138" s="23"/>
      <c r="AL138" s="23"/>
      <c r="AM138" s="23"/>
      <c r="AO138" s="23"/>
      <c r="AP138" s="23"/>
    </row>
    <row r="139" spans="1:42" hidden="1" x14ac:dyDescent="0.2">
      <c r="A139" s="23"/>
      <c r="B139" s="23"/>
      <c r="C139" s="23"/>
      <c r="D139" s="23"/>
      <c r="E139" s="24"/>
      <c r="F139" s="23"/>
      <c r="G139" s="34">
        <v>60</v>
      </c>
      <c r="H139" s="23"/>
      <c r="I139" s="23"/>
      <c r="J139" s="34">
        <v>25</v>
      </c>
      <c r="K139" s="34">
        <v>3</v>
      </c>
      <c r="L139" s="34">
        <v>8</v>
      </c>
      <c r="X139" s="24"/>
      <c r="Y139" s="24"/>
      <c r="AC139" s="25"/>
      <c r="AD139" s="25"/>
      <c r="AE139" s="25"/>
      <c r="AF139" s="25"/>
      <c r="AG139" s="23"/>
      <c r="AH139" s="23"/>
      <c r="AI139" s="23"/>
      <c r="AJ139" s="23"/>
      <c r="AK139" s="23"/>
      <c r="AL139" s="23"/>
      <c r="AM139" s="23"/>
      <c r="AO139" s="23"/>
      <c r="AP139" s="23"/>
    </row>
    <row r="140" spans="1:42" hidden="1" x14ac:dyDescent="0.2">
      <c r="A140" s="37" t="s">
        <v>74</v>
      </c>
      <c r="B140" s="38">
        <v>0.86</v>
      </c>
      <c r="C140" s="35">
        <v>2</v>
      </c>
      <c r="D140" s="23"/>
      <c r="E140" s="24"/>
      <c r="F140" s="23"/>
      <c r="G140" s="34">
        <v>75</v>
      </c>
      <c r="H140" s="23"/>
      <c r="I140" s="23"/>
      <c r="J140" s="34">
        <v>30</v>
      </c>
      <c r="K140" s="34">
        <v>3</v>
      </c>
      <c r="L140" s="34">
        <v>8</v>
      </c>
      <c r="X140" s="24"/>
      <c r="Y140" s="24"/>
      <c r="AC140" s="25"/>
      <c r="AD140" s="25"/>
      <c r="AE140" s="25"/>
      <c r="AF140" s="25"/>
      <c r="AG140" s="23"/>
      <c r="AH140" s="23"/>
      <c r="AI140" s="23"/>
      <c r="AJ140" s="23"/>
      <c r="AK140" s="23"/>
      <c r="AL140" s="23"/>
      <c r="AM140" s="23"/>
      <c r="AO140" s="23"/>
      <c r="AP140" s="23"/>
    </row>
    <row r="141" spans="1:42" hidden="1" x14ac:dyDescent="0.2">
      <c r="A141" s="37" t="s">
        <v>75</v>
      </c>
      <c r="B141" s="38">
        <v>0.87</v>
      </c>
      <c r="C141" s="35">
        <v>2</v>
      </c>
      <c r="D141" s="23"/>
      <c r="E141" s="24"/>
      <c r="F141" s="23"/>
      <c r="G141" s="34">
        <v>100</v>
      </c>
      <c r="H141" s="23"/>
      <c r="I141" s="23"/>
      <c r="J141" s="34">
        <v>40</v>
      </c>
      <c r="K141" s="34">
        <v>3</v>
      </c>
      <c r="L141" s="34">
        <v>8</v>
      </c>
      <c r="X141" s="24"/>
      <c r="Y141" s="24"/>
      <c r="AC141" s="25"/>
      <c r="AD141" s="25"/>
      <c r="AE141" s="25"/>
      <c r="AF141" s="25"/>
      <c r="AG141" s="23"/>
      <c r="AH141" s="23"/>
      <c r="AI141" s="23"/>
      <c r="AJ141" s="23"/>
      <c r="AK141" s="23"/>
      <c r="AL141" s="23"/>
      <c r="AM141" s="23"/>
      <c r="AO141" s="23"/>
      <c r="AP141" s="23"/>
    </row>
    <row r="142" spans="1:42" hidden="1" x14ac:dyDescent="0.2">
      <c r="A142" s="37" t="s">
        <v>76</v>
      </c>
      <c r="B142" s="38">
        <v>0.87</v>
      </c>
      <c r="C142" s="35">
        <v>2</v>
      </c>
      <c r="D142" s="23"/>
      <c r="E142" s="24"/>
      <c r="F142" s="23"/>
      <c r="G142" s="34">
        <v>125</v>
      </c>
      <c r="H142" s="23"/>
      <c r="I142" s="23"/>
      <c r="J142" s="34">
        <v>50</v>
      </c>
      <c r="K142" s="34">
        <v>3</v>
      </c>
      <c r="L142" s="34">
        <v>10</v>
      </c>
      <c r="X142" s="24"/>
      <c r="Y142" s="24"/>
      <c r="AC142" s="25"/>
      <c r="AD142" s="25"/>
      <c r="AE142" s="25"/>
      <c r="AF142" s="25"/>
      <c r="AG142" s="23"/>
      <c r="AH142" s="23"/>
      <c r="AI142" s="23"/>
      <c r="AJ142" s="23"/>
      <c r="AK142" s="23"/>
      <c r="AL142" s="23"/>
      <c r="AM142" s="23"/>
      <c r="AO142" s="23"/>
      <c r="AP142" s="23"/>
    </row>
    <row r="143" spans="1:42" hidden="1" x14ac:dyDescent="0.2">
      <c r="A143" s="37" t="s">
        <v>77</v>
      </c>
      <c r="B143" s="38">
        <v>0.9</v>
      </c>
      <c r="C143" s="35">
        <v>2</v>
      </c>
      <c r="E143" s="24"/>
      <c r="F143" s="23"/>
      <c r="G143" s="34">
        <v>150</v>
      </c>
      <c r="H143" s="23"/>
      <c r="I143" s="23"/>
      <c r="J143" s="34">
        <v>60</v>
      </c>
      <c r="K143" s="34">
        <v>3</v>
      </c>
      <c r="L143" s="34">
        <v>10</v>
      </c>
      <c r="X143" s="24"/>
      <c r="Y143" s="24"/>
      <c r="AC143" s="25"/>
      <c r="AD143" s="25"/>
      <c r="AE143" s="25"/>
      <c r="AF143" s="25"/>
      <c r="AG143" s="23"/>
      <c r="AH143" s="23"/>
      <c r="AI143" s="23"/>
      <c r="AJ143" s="23"/>
      <c r="AK143" s="23"/>
      <c r="AL143" s="23"/>
      <c r="AM143" s="23"/>
      <c r="AO143" s="23"/>
      <c r="AP143" s="23"/>
    </row>
    <row r="144" spans="1:42" hidden="1" x14ac:dyDescent="0.2">
      <c r="A144" s="37" t="s">
        <v>78</v>
      </c>
      <c r="B144" s="38">
        <v>0.9</v>
      </c>
      <c r="C144" s="35">
        <v>2</v>
      </c>
      <c r="E144" s="24"/>
      <c r="F144" s="23"/>
      <c r="G144" s="34">
        <v>200</v>
      </c>
      <c r="H144" s="23"/>
      <c r="I144" s="23"/>
      <c r="J144" s="34">
        <v>75</v>
      </c>
      <c r="K144" s="34">
        <v>4</v>
      </c>
      <c r="L144" s="34">
        <v>10</v>
      </c>
      <c r="X144" s="24"/>
      <c r="Y144" s="24"/>
      <c r="AC144" s="25"/>
      <c r="AD144" s="25"/>
      <c r="AE144" s="25"/>
      <c r="AF144" s="25"/>
      <c r="AG144" s="23"/>
      <c r="AH144" s="23"/>
      <c r="AI144" s="23"/>
      <c r="AJ144" s="23"/>
      <c r="AK144" s="23"/>
      <c r="AL144" s="23"/>
      <c r="AM144" s="23"/>
      <c r="AO144" s="23"/>
      <c r="AP144" s="23"/>
    </row>
    <row r="145" spans="1:42" hidden="1" x14ac:dyDescent="0.2">
      <c r="A145" s="37" t="s">
        <v>79</v>
      </c>
      <c r="B145" s="38">
        <v>0.92200000000000004</v>
      </c>
      <c r="C145" s="35">
        <v>2</v>
      </c>
      <c r="E145" s="24"/>
      <c r="F145" s="23"/>
      <c r="G145" s="34">
        <v>300</v>
      </c>
      <c r="H145" s="23"/>
      <c r="I145" s="23"/>
      <c r="J145" s="34">
        <v>100</v>
      </c>
      <c r="K145" s="34">
        <v>4</v>
      </c>
      <c r="L145" s="34">
        <v>15</v>
      </c>
      <c r="X145" s="24"/>
      <c r="Y145" s="24"/>
      <c r="AC145" s="25"/>
      <c r="AD145" s="25"/>
      <c r="AE145" s="25"/>
      <c r="AF145" s="25"/>
      <c r="AG145" s="23"/>
      <c r="AH145" s="23"/>
      <c r="AI145" s="23"/>
      <c r="AJ145" s="23"/>
      <c r="AK145" s="23"/>
      <c r="AL145" s="23"/>
      <c r="AM145" s="23"/>
      <c r="AO145" s="23"/>
      <c r="AP145" s="23"/>
    </row>
    <row r="146" spans="1:42" hidden="1" x14ac:dyDescent="0.2">
      <c r="A146" s="37" t="s">
        <v>80</v>
      </c>
      <c r="B146" s="38">
        <v>0.92200000000000004</v>
      </c>
      <c r="C146" s="35">
        <v>2</v>
      </c>
      <c r="E146" s="24"/>
      <c r="F146" s="23"/>
      <c r="G146" s="34">
        <v>400</v>
      </c>
      <c r="H146" s="23"/>
      <c r="I146" s="23"/>
      <c r="J146" s="34">
        <v>125</v>
      </c>
      <c r="K146" s="34">
        <v>4</v>
      </c>
      <c r="L146" s="34">
        <v>20</v>
      </c>
      <c r="X146" s="24"/>
      <c r="Y146" s="24"/>
      <c r="AC146" s="25"/>
      <c r="AD146" s="25"/>
      <c r="AE146" s="25"/>
      <c r="AF146" s="25"/>
      <c r="AG146" s="23"/>
      <c r="AH146" s="23"/>
      <c r="AI146" s="23"/>
      <c r="AJ146" s="23"/>
      <c r="AK146" s="23"/>
      <c r="AL146" s="23"/>
      <c r="AM146" s="23"/>
      <c r="AO146" s="23"/>
      <c r="AP146" s="23"/>
    </row>
    <row r="147" spans="1:42" hidden="1" x14ac:dyDescent="0.2">
      <c r="A147" s="37" t="s">
        <v>81</v>
      </c>
      <c r="B147" s="38">
        <v>0.92900000000000005</v>
      </c>
      <c r="C147" s="35">
        <v>2</v>
      </c>
      <c r="E147" s="24"/>
      <c r="F147" s="23"/>
      <c r="G147" s="23"/>
      <c r="H147" s="23"/>
      <c r="I147" s="23"/>
      <c r="J147" s="34">
        <v>150</v>
      </c>
      <c r="K147" s="34">
        <v>4</v>
      </c>
      <c r="L147" s="34">
        <v>20</v>
      </c>
      <c r="X147" s="24"/>
      <c r="Y147" s="24"/>
      <c r="AC147" s="25"/>
      <c r="AD147" s="25"/>
      <c r="AE147" s="25"/>
      <c r="AF147" s="25"/>
      <c r="AG147" s="23"/>
      <c r="AH147" s="23"/>
      <c r="AI147" s="23"/>
      <c r="AJ147" s="23"/>
      <c r="AK147" s="23"/>
      <c r="AL147" s="23"/>
      <c r="AM147" s="23"/>
      <c r="AO147" s="23"/>
      <c r="AP147" s="23"/>
    </row>
    <row r="148" spans="1:42" hidden="1" x14ac:dyDescent="0.2">
      <c r="A148" s="37" t="s">
        <v>82</v>
      </c>
      <c r="B148" s="38">
        <v>0.93500000000000005</v>
      </c>
      <c r="C148" s="35">
        <v>2</v>
      </c>
      <c r="E148" s="24"/>
      <c r="J148" s="34">
        <v>200</v>
      </c>
      <c r="K148" s="34">
        <v>6</v>
      </c>
      <c r="L148" s="34">
        <v>20</v>
      </c>
      <c r="X148" s="24"/>
      <c r="Y148" s="24"/>
      <c r="AC148" s="25"/>
      <c r="AD148" s="25"/>
      <c r="AE148" s="25"/>
      <c r="AF148" s="25"/>
      <c r="AG148" s="23"/>
      <c r="AH148" s="23"/>
      <c r="AI148" s="23"/>
      <c r="AJ148" s="23"/>
      <c r="AK148" s="23"/>
      <c r="AL148" s="23"/>
      <c r="AM148" s="23"/>
      <c r="AO148" s="23"/>
      <c r="AP148" s="23"/>
    </row>
    <row r="149" spans="1:42" hidden="1" x14ac:dyDescent="0.2">
      <c r="A149" s="37" t="s">
        <v>83</v>
      </c>
      <c r="B149" s="38">
        <v>0.94099999999999995</v>
      </c>
      <c r="C149" s="35">
        <v>2</v>
      </c>
      <c r="E149" s="24"/>
      <c r="J149" s="34">
        <v>300</v>
      </c>
      <c r="K149" s="34">
        <v>6</v>
      </c>
      <c r="L149" s="34">
        <v>20</v>
      </c>
      <c r="X149" s="24"/>
      <c r="Y149" s="24"/>
      <c r="AC149" s="25"/>
      <c r="AD149" s="25"/>
      <c r="AE149" s="25"/>
      <c r="AF149" s="25"/>
      <c r="AG149" s="23"/>
      <c r="AH149" s="23"/>
      <c r="AI149" s="23"/>
      <c r="AJ149" s="23"/>
      <c r="AK149" s="23"/>
      <c r="AL149" s="23"/>
      <c r="AM149" s="23"/>
      <c r="AO149" s="23"/>
      <c r="AP149" s="23"/>
    </row>
    <row r="150" spans="1:42" hidden="1" x14ac:dyDescent="0.2">
      <c r="A150" s="37" t="s">
        <v>84</v>
      </c>
      <c r="B150" s="38">
        <v>0.94099999999999995</v>
      </c>
      <c r="C150" s="35">
        <v>2</v>
      </c>
      <c r="E150" s="24"/>
      <c r="J150" s="34">
        <v>400</v>
      </c>
      <c r="K150" s="34">
        <v>7</v>
      </c>
      <c r="L150" s="34">
        <v>20</v>
      </c>
      <c r="X150" s="24"/>
      <c r="Y150" s="24"/>
      <c r="AC150" s="25"/>
      <c r="AD150" s="25"/>
      <c r="AE150" s="25"/>
      <c r="AF150" s="25"/>
      <c r="AG150" s="23"/>
      <c r="AH150" s="23"/>
      <c r="AI150" s="23"/>
      <c r="AJ150" s="23"/>
      <c r="AK150" s="23"/>
      <c r="AL150" s="23"/>
      <c r="AM150" s="23"/>
      <c r="AO150" s="23"/>
    </row>
    <row r="151" spans="1:42" hidden="1" x14ac:dyDescent="0.2">
      <c r="A151" s="37" t="s">
        <v>85</v>
      </c>
      <c r="B151" s="38">
        <v>0.94599999999999995</v>
      </c>
      <c r="C151" s="35">
        <v>2</v>
      </c>
      <c r="E151" s="24"/>
      <c r="X151" s="24"/>
      <c r="Y151" s="24"/>
      <c r="AC151" s="25"/>
      <c r="AD151" s="25"/>
      <c r="AE151" s="25"/>
      <c r="AF151" s="25"/>
      <c r="AG151" s="23"/>
      <c r="AH151" s="23"/>
      <c r="AI151" s="23"/>
      <c r="AJ151" s="23"/>
      <c r="AK151" s="23"/>
      <c r="AL151" s="23"/>
      <c r="AM151" s="23"/>
      <c r="AO151" s="23"/>
    </row>
    <row r="152" spans="1:42" hidden="1" x14ac:dyDescent="0.2">
      <c r="A152" s="37" t="s">
        <v>86</v>
      </c>
      <c r="B152" s="38">
        <v>0.95</v>
      </c>
      <c r="C152" s="35">
        <v>2</v>
      </c>
      <c r="E152" s="24"/>
      <c r="X152" s="24"/>
      <c r="Y152" s="24"/>
      <c r="AC152" s="25"/>
      <c r="AD152" s="25"/>
      <c r="AE152" s="25"/>
      <c r="AF152" s="25"/>
      <c r="AG152" s="23"/>
      <c r="AH152" s="23"/>
      <c r="AI152" s="23"/>
      <c r="AJ152" s="23"/>
      <c r="AK152" s="23"/>
      <c r="AL152" s="23"/>
      <c r="AM152" s="23"/>
      <c r="AO152" s="23"/>
    </row>
    <row r="153" spans="1:42" hidden="1" x14ac:dyDescent="0.2">
      <c r="A153" s="37" t="s">
        <v>87</v>
      </c>
      <c r="B153" s="38">
        <v>0.95499999999999996</v>
      </c>
      <c r="C153" s="35">
        <v>2</v>
      </c>
      <c r="E153" s="24"/>
      <c r="M153" s="24"/>
      <c r="X153" s="24"/>
      <c r="Y153" s="24"/>
      <c r="AC153" s="25"/>
      <c r="AD153" s="25"/>
      <c r="AE153" s="25"/>
      <c r="AF153" s="25"/>
      <c r="AG153" s="23"/>
      <c r="AH153" s="23"/>
      <c r="AI153" s="23"/>
      <c r="AJ153" s="23"/>
      <c r="AK153" s="23"/>
      <c r="AL153" s="23"/>
      <c r="AM153" s="23"/>
      <c r="AO153" s="23"/>
    </row>
    <row r="154" spans="1:42" hidden="1" x14ac:dyDescent="0.2">
      <c r="A154" s="37" t="s">
        <v>88</v>
      </c>
      <c r="B154" s="38">
        <v>0.95900000000000007</v>
      </c>
      <c r="C154" s="35">
        <v>2</v>
      </c>
      <c r="E154" s="24"/>
      <c r="M154" s="24"/>
      <c r="X154" s="24"/>
      <c r="Y154" s="24"/>
      <c r="AC154" s="25"/>
      <c r="AD154" s="25"/>
      <c r="AE154" s="25"/>
      <c r="AF154" s="25"/>
      <c r="AG154" s="23"/>
      <c r="AH154" s="23"/>
      <c r="AI154" s="23"/>
      <c r="AJ154" s="23"/>
      <c r="AK154" s="23"/>
      <c r="AL154" s="23"/>
      <c r="AM154" s="23"/>
      <c r="AO154" s="23"/>
    </row>
    <row r="155" spans="1:42" hidden="1" x14ac:dyDescent="0.2">
      <c r="A155" s="37" t="s">
        <v>89</v>
      </c>
      <c r="B155" s="38">
        <v>0.95900000000000007</v>
      </c>
      <c r="C155" s="35">
        <v>2</v>
      </c>
      <c r="E155" s="24"/>
      <c r="M155" s="24"/>
      <c r="X155" s="24"/>
      <c r="Y155" s="24"/>
      <c r="AC155" s="25"/>
      <c r="AD155" s="25"/>
      <c r="AE155" s="25"/>
      <c r="AF155" s="25"/>
      <c r="AG155" s="23"/>
      <c r="AH155" s="23"/>
      <c r="AI155" s="23"/>
      <c r="AJ155" s="23"/>
      <c r="AK155" s="23"/>
      <c r="AL155" s="23"/>
      <c r="AM155" s="23"/>
      <c r="AO155" s="23"/>
    </row>
    <row r="156" spans="1:42" hidden="1" x14ac:dyDescent="0.2">
      <c r="A156" s="37" t="s">
        <v>90</v>
      </c>
      <c r="B156" s="38">
        <v>0.95900000000000007</v>
      </c>
      <c r="C156" s="35">
        <v>2</v>
      </c>
      <c r="E156" s="24"/>
      <c r="M156" s="24"/>
      <c r="X156" s="24"/>
      <c r="Y156" s="24"/>
      <c r="AC156" s="25"/>
      <c r="AD156" s="25"/>
      <c r="AE156" s="25"/>
      <c r="AF156" s="25"/>
      <c r="AG156" s="23"/>
      <c r="AH156" s="23"/>
      <c r="AI156" s="23"/>
      <c r="AJ156" s="23"/>
      <c r="AK156" s="23"/>
      <c r="AL156" s="23"/>
      <c r="AM156" s="23"/>
      <c r="AO156" s="23"/>
    </row>
    <row r="157" spans="1:42" hidden="1" x14ac:dyDescent="0.2">
      <c r="A157" s="37" t="s">
        <v>91</v>
      </c>
      <c r="B157" s="38">
        <v>0.96299999999999997</v>
      </c>
      <c r="C157" s="35">
        <v>2</v>
      </c>
      <c r="E157" s="24"/>
      <c r="M157" s="24"/>
      <c r="X157" s="24"/>
      <c r="Y157" s="24"/>
      <c r="AC157" s="25"/>
      <c r="AD157" s="25"/>
      <c r="AE157" s="25"/>
      <c r="AF157" s="25"/>
      <c r="AG157" s="23"/>
      <c r="AH157" s="23"/>
      <c r="AI157" s="23"/>
      <c r="AJ157" s="23"/>
      <c r="AK157" s="23"/>
      <c r="AL157" s="23"/>
      <c r="AM157" s="23"/>
      <c r="AO157" s="23"/>
    </row>
    <row r="158" spans="1:42" hidden="1" x14ac:dyDescent="0.2">
      <c r="A158" s="37" t="s">
        <v>92</v>
      </c>
      <c r="B158" s="38">
        <v>0.96700000000000008</v>
      </c>
      <c r="C158" s="35">
        <v>2</v>
      </c>
      <c r="E158" s="24"/>
      <c r="M158" s="24"/>
      <c r="X158" s="24"/>
      <c r="Y158" s="24"/>
      <c r="AC158" s="25"/>
      <c r="AD158" s="25"/>
      <c r="AE158" s="25"/>
      <c r="AF158" s="25"/>
      <c r="AG158" s="23"/>
      <c r="AH158" s="23"/>
      <c r="AI158" s="23"/>
      <c r="AJ158" s="23"/>
      <c r="AK158" s="23"/>
      <c r="AL158" s="23"/>
      <c r="AM158" s="23"/>
      <c r="AO158" s="23"/>
    </row>
    <row r="159" spans="1:42" hidden="1" x14ac:dyDescent="0.2">
      <c r="A159" s="23"/>
      <c r="B159" s="23"/>
      <c r="C159" s="35"/>
      <c r="E159" s="24"/>
      <c r="M159" s="24"/>
      <c r="X159" s="24"/>
      <c r="Y159" s="24"/>
      <c r="AC159" s="25"/>
      <c r="AD159" s="25"/>
      <c r="AE159" s="25"/>
      <c r="AF159" s="25"/>
      <c r="AG159" s="23"/>
      <c r="AH159" s="23"/>
      <c r="AI159" s="23"/>
      <c r="AJ159" s="23"/>
      <c r="AK159" s="23"/>
      <c r="AL159" s="23"/>
      <c r="AM159" s="23"/>
      <c r="AO159" s="23"/>
    </row>
    <row r="160" spans="1:42" hidden="1" x14ac:dyDescent="0.2">
      <c r="A160" s="37" t="s">
        <v>93</v>
      </c>
      <c r="B160" s="38">
        <v>0.83</v>
      </c>
      <c r="C160" s="35">
        <v>2</v>
      </c>
      <c r="E160" s="24"/>
      <c r="M160" s="24"/>
      <c r="X160" s="24"/>
      <c r="Y160" s="24"/>
      <c r="AC160" s="25"/>
      <c r="AD160" s="25"/>
      <c r="AE160" s="25"/>
      <c r="AF160" s="25"/>
      <c r="AG160" s="23"/>
      <c r="AH160" s="23"/>
      <c r="AI160" s="23"/>
      <c r="AJ160" s="23"/>
      <c r="AK160" s="23"/>
      <c r="AL160" s="23"/>
      <c r="AM160" s="23"/>
      <c r="AO160" s="23"/>
    </row>
    <row r="161" spans="1:41" hidden="1" x14ac:dyDescent="0.2">
      <c r="A161" s="37" t="s">
        <v>94</v>
      </c>
      <c r="B161" s="38">
        <v>0.88</v>
      </c>
      <c r="C161" s="35">
        <v>2</v>
      </c>
      <c r="E161" s="24"/>
      <c r="M161" s="24"/>
      <c r="X161" s="24"/>
      <c r="Y161" s="24"/>
      <c r="AC161" s="25"/>
      <c r="AD161" s="25"/>
      <c r="AE161" s="25"/>
      <c r="AF161" s="25"/>
      <c r="AG161" s="23"/>
      <c r="AH161" s="23"/>
      <c r="AI161" s="23"/>
      <c r="AJ161" s="23"/>
      <c r="AK161" s="23"/>
      <c r="AL161" s="23"/>
      <c r="AM161" s="23"/>
      <c r="AO161" s="23"/>
    </row>
    <row r="162" spans="1:41" hidden="1" x14ac:dyDescent="0.2">
      <c r="A162" s="37" t="s">
        <v>95</v>
      </c>
      <c r="B162" s="38">
        <v>0.89</v>
      </c>
      <c r="C162" s="35">
        <v>2</v>
      </c>
      <c r="E162" s="24"/>
      <c r="M162" s="24"/>
      <c r="X162" s="24"/>
      <c r="Y162" s="24"/>
      <c r="AC162" s="25"/>
      <c r="AD162" s="25"/>
      <c r="AE162" s="25"/>
      <c r="AF162" s="25"/>
      <c r="AG162" s="23"/>
      <c r="AH162" s="23"/>
      <c r="AI162" s="23"/>
      <c r="AJ162" s="23"/>
      <c r="AK162" s="23"/>
      <c r="AL162" s="23"/>
      <c r="AM162" s="23"/>
      <c r="AO162" s="23"/>
    </row>
    <row r="163" spans="1:41" hidden="1" x14ac:dyDescent="0.2">
      <c r="A163" s="37" t="s">
        <v>96</v>
      </c>
      <c r="B163" s="38">
        <v>0.9</v>
      </c>
      <c r="C163" s="35">
        <v>2</v>
      </c>
      <c r="E163" s="24"/>
      <c r="M163" s="24"/>
      <c r="X163" s="24"/>
      <c r="Y163" s="24"/>
      <c r="AC163" s="25"/>
      <c r="AD163" s="25"/>
      <c r="AE163" s="25"/>
      <c r="AF163" s="25"/>
      <c r="AG163" s="23"/>
      <c r="AH163" s="23"/>
      <c r="AI163" s="23"/>
      <c r="AJ163" s="23"/>
      <c r="AK163" s="23"/>
      <c r="AL163" s="23"/>
      <c r="AM163" s="23"/>
      <c r="AO163" s="23"/>
    </row>
    <row r="164" spans="1:41" hidden="1" x14ac:dyDescent="0.2">
      <c r="A164" s="37" t="s">
        <v>97</v>
      </c>
      <c r="B164" s="38">
        <v>0.9</v>
      </c>
      <c r="C164" s="35">
        <v>2</v>
      </c>
      <c r="E164" s="24"/>
      <c r="M164" s="24"/>
      <c r="X164" s="24"/>
      <c r="Y164" s="24"/>
      <c r="AC164" s="25"/>
      <c r="AD164" s="25"/>
      <c r="AE164" s="25"/>
      <c r="AF164" s="25"/>
      <c r="AG164" s="23"/>
      <c r="AH164" s="23"/>
      <c r="AI164" s="23"/>
      <c r="AJ164" s="23"/>
      <c r="AK164" s="23"/>
      <c r="AL164" s="23"/>
      <c r="AM164" s="23"/>
      <c r="AO164" s="23"/>
    </row>
    <row r="165" spans="1:41" hidden="1" x14ac:dyDescent="0.2">
      <c r="A165" s="37" t="s">
        <v>98</v>
      </c>
      <c r="B165" s="38">
        <v>0.91500000000000004</v>
      </c>
      <c r="C165" s="35">
        <v>2</v>
      </c>
      <c r="E165" s="24"/>
      <c r="M165" s="24"/>
      <c r="X165" s="24"/>
      <c r="Y165" s="24"/>
      <c r="AC165" s="25"/>
      <c r="AD165" s="25"/>
      <c r="AE165" s="25"/>
      <c r="AF165" s="25"/>
      <c r="AG165" s="23"/>
      <c r="AH165" s="23"/>
      <c r="AI165" s="23"/>
      <c r="AJ165" s="23"/>
      <c r="AK165" s="23"/>
      <c r="AL165" s="23"/>
      <c r="AM165" s="23"/>
      <c r="AO165" s="23"/>
    </row>
    <row r="166" spans="1:41" hidden="1" x14ac:dyDescent="0.2">
      <c r="A166" s="37" t="s">
        <v>99</v>
      </c>
      <c r="B166" s="38">
        <v>0.91500000000000004</v>
      </c>
      <c r="C166" s="35">
        <v>2</v>
      </c>
      <c r="E166" s="24"/>
      <c r="M166" s="24"/>
      <c r="X166" s="24"/>
      <c r="Y166" s="24"/>
      <c r="AC166" s="25"/>
      <c r="AD166" s="25"/>
      <c r="AE166" s="25"/>
      <c r="AF166" s="25"/>
      <c r="AG166" s="23"/>
      <c r="AH166" s="23"/>
      <c r="AI166" s="23"/>
      <c r="AJ166" s="23"/>
      <c r="AK166" s="23"/>
      <c r="AL166" s="23"/>
      <c r="AM166" s="23"/>
      <c r="AO166" s="23"/>
    </row>
    <row r="167" spans="1:41" hidden="1" x14ac:dyDescent="0.2">
      <c r="A167" s="37" t="s">
        <v>100</v>
      </c>
      <c r="B167" s="38">
        <v>0.92200000000000004</v>
      </c>
      <c r="C167" s="35">
        <v>2</v>
      </c>
      <c r="E167" s="24"/>
      <c r="M167" s="24"/>
      <c r="X167" s="24"/>
      <c r="Y167" s="24"/>
      <c r="AC167" s="25"/>
      <c r="AD167" s="25"/>
      <c r="AE167" s="25"/>
      <c r="AF167" s="25"/>
      <c r="AG167" s="23"/>
      <c r="AH167" s="23"/>
      <c r="AI167" s="23"/>
      <c r="AJ167" s="23"/>
      <c r="AK167" s="23"/>
      <c r="AL167" s="23"/>
      <c r="AM167" s="23"/>
      <c r="AO167" s="23"/>
    </row>
    <row r="168" spans="1:41" hidden="1" x14ac:dyDescent="0.2">
      <c r="A168" s="37" t="s">
        <v>101</v>
      </c>
      <c r="B168" s="38">
        <v>0.92200000000000004</v>
      </c>
      <c r="C168" s="35">
        <v>2</v>
      </c>
      <c r="E168" s="24"/>
      <c r="M168" s="24"/>
      <c r="X168" s="24"/>
      <c r="Y168" s="24"/>
      <c r="AC168" s="25"/>
      <c r="AD168" s="25"/>
      <c r="AE168" s="25"/>
      <c r="AF168" s="25"/>
      <c r="AG168" s="23"/>
      <c r="AH168" s="23"/>
      <c r="AI168" s="23"/>
      <c r="AJ168" s="23"/>
      <c r="AK168" s="23"/>
      <c r="AL168" s="23"/>
      <c r="AM168" s="23"/>
      <c r="AO168" s="23"/>
    </row>
    <row r="169" spans="1:41" hidden="1" x14ac:dyDescent="0.2">
      <c r="A169" s="37" t="s">
        <v>102</v>
      </c>
      <c r="B169" s="38">
        <v>0.93500000000000005</v>
      </c>
      <c r="C169" s="35">
        <v>2</v>
      </c>
      <c r="E169" s="24"/>
      <c r="M169" s="24"/>
      <c r="X169" s="24"/>
      <c r="Y169" s="24"/>
      <c r="AC169" s="25"/>
      <c r="AD169" s="25"/>
      <c r="AE169" s="25"/>
      <c r="AF169" s="25"/>
      <c r="AG169" s="23"/>
      <c r="AH169" s="23"/>
      <c r="AI169" s="23"/>
      <c r="AJ169" s="23"/>
      <c r="AK169" s="23"/>
      <c r="AL169" s="23"/>
      <c r="AM169" s="23"/>
      <c r="AO169" s="23"/>
    </row>
    <row r="170" spans="1:41" hidden="1" x14ac:dyDescent="0.2">
      <c r="A170" s="37" t="s">
        <v>103</v>
      </c>
      <c r="B170" s="38">
        <v>0.93500000000000005</v>
      </c>
      <c r="C170" s="35">
        <v>2</v>
      </c>
      <c r="E170" s="24"/>
      <c r="M170" s="24"/>
      <c r="X170" s="24"/>
      <c r="Y170" s="24"/>
      <c r="AC170" s="25"/>
      <c r="AD170" s="25"/>
      <c r="AE170" s="25"/>
      <c r="AF170" s="25"/>
      <c r="AG170" s="23"/>
      <c r="AH170" s="23"/>
      <c r="AI170" s="23"/>
      <c r="AJ170" s="23"/>
      <c r="AK170" s="23"/>
      <c r="AL170" s="23"/>
      <c r="AM170" s="23"/>
      <c r="AO170" s="23"/>
    </row>
    <row r="171" spans="1:41" hidden="1" x14ac:dyDescent="0.2">
      <c r="A171" s="37" t="s">
        <v>104</v>
      </c>
      <c r="B171" s="38">
        <v>0.94599999999999995</v>
      </c>
      <c r="C171" s="35">
        <v>2</v>
      </c>
      <c r="E171" s="24"/>
      <c r="M171" s="24"/>
      <c r="X171" s="24"/>
      <c r="Y171" s="24"/>
      <c r="AC171" s="25"/>
      <c r="AD171" s="25"/>
      <c r="AE171" s="25"/>
      <c r="AF171" s="25"/>
      <c r="AG171" s="23"/>
      <c r="AH171" s="23"/>
      <c r="AI171" s="23"/>
      <c r="AJ171" s="23"/>
      <c r="AK171" s="23"/>
      <c r="AL171" s="23"/>
      <c r="AM171" s="23"/>
      <c r="AO171" s="23"/>
    </row>
    <row r="172" spans="1:41" hidden="1" x14ac:dyDescent="0.2">
      <c r="A172" s="37" t="s">
        <v>105</v>
      </c>
      <c r="B172" s="38">
        <v>0.94599999999999995</v>
      </c>
      <c r="C172" s="35">
        <v>2</v>
      </c>
      <c r="E172" s="24"/>
      <c r="M172" s="24"/>
      <c r="X172" s="24"/>
      <c r="Y172" s="24"/>
      <c r="AC172" s="25"/>
      <c r="AD172" s="25"/>
      <c r="AE172" s="25"/>
      <c r="AF172" s="25"/>
      <c r="AG172" s="23"/>
      <c r="AH172" s="23"/>
      <c r="AI172" s="23"/>
      <c r="AJ172" s="23"/>
      <c r="AK172" s="23"/>
      <c r="AL172" s="23"/>
      <c r="AM172" s="23"/>
      <c r="AO172" s="23"/>
    </row>
    <row r="173" spans="1:41" hidden="1" x14ac:dyDescent="0.2">
      <c r="A173" s="37" t="s">
        <v>106</v>
      </c>
      <c r="B173" s="38">
        <v>0.95</v>
      </c>
      <c r="C173" s="35">
        <v>2</v>
      </c>
      <c r="E173" s="24"/>
      <c r="M173" s="24"/>
      <c r="X173" s="24"/>
      <c r="Y173" s="24"/>
      <c r="AC173" s="25"/>
      <c r="AD173" s="25"/>
      <c r="AE173" s="25"/>
      <c r="AF173" s="25"/>
      <c r="AG173" s="23"/>
      <c r="AH173" s="23"/>
      <c r="AI173" s="23"/>
      <c r="AJ173" s="23"/>
      <c r="AK173" s="23"/>
      <c r="AL173" s="23"/>
      <c r="AM173" s="23"/>
      <c r="AO173" s="23"/>
    </row>
    <row r="174" spans="1:41" hidden="1" x14ac:dyDescent="0.2">
      <c r="A174" s="37" t="s">
        <v>107</v>
      </c>
      <c r="B174" s="38">
        <v>0.95</v>
      </c>
      <c r="C174" s="35">
        <v>2</v>
      </c>
      <c r="E174" s="24"/>
      <c r="M174" s="24"/>
      <c r="X174" s="24"/>
      <c r="Y174" s="24"/>
      <c r="AC174" s="25"/>
      <c r="AD174" s="25"/>
      <c r="AE174" s="25"/>
      <c r="AF174" s="25"/>
      <c r="AG174" s="23"/>
      <c r="AH174" s="23"/>
      <c r="AI174" s="23"/>
      <c r="AJ174" s="23"/>
      <c r="AK174" s="23"/>
      <c r="AL174" s="23"/>
      <c r="AM174" s="23"/>
      <c r="AO174" s="23"/>
    </row>
    <row r="175" spans="1:41" hidden="1" x14ac:dyDescent="0.2">
      <c r="A175" s="37" t="s">
        <v>108</v>
      </c>
      <c r="B175" s="38">
        <v>0.95499999999999996</v>
      </c>
      <c r="C175" s="35">
        <v>2</v>
      </c>
      <c r="E175" s="24"/>
      <c r="M175" s="24"/>
      <c r="X175" s="24"/>
      <c r="Y175" s="24"/>
      <c r="AC175" s="25"/>
      <c r="AD175" s="25"/>
      <c r="AE175" s="25"/>
      <c r="AF175" s="25"/>
      <c r="AG175" s="23"/>
      <c r="AH175" s="23"/>
      <c r="AI175" s="23"/>
      <c r="AJ175" s="23"/>
      <c r="AK175" s="23"/>
      <c r="AL175" s="23"/>
      <c r="AM175" s="23"/>
      <c r="AO175" s="23"/>
    </row>
    <row r="176" spans="1:41" hidden="1" x14ac:dyDescent="0.2">
      <c r="A176" s="37" t="s">
        <v>109</v>
      </c>
      <c r="B176" s="38">
        <v>0.95499999999999996</v>
      </c>
      <c r="C176" s="35">
        <v>2</v>
      </c>
      <c r="E176" s="24"/>
      <c r="M176" s="24"/>
      <c r="X176" s="24"/>
      <c r="Y176" s="24"/>
      <c r="AC176" s="25"/>
      <c r="AD176" s="25"/>
      <c r="AE176" s="25"/>
      <c r="AF176" s="25"/>
      <c r="AG176" s="23"/>
      <c r="AH176" s="23"/>
      <c r="AI176" s="23"/>
      <c r="AJ176" s="23"/>
      <c r="AK176" s="23"/>
      <c r="AL176" s="23"/>
      <c r="AM176" s="23"/>
      <c r="AO176" s="23"/>
    </row>
    <row r="177" spans="1:41" hidden="1" x14ac:dyDescent="0.2">
      <c r="A177" s="37" t="s">
        <v>110</v>
      </c>
      <c r="B177" s="38">
        <v>0.96299999999999997</v>
      </c>
      <c r="C177" s="35">
        <v>2</v>
      </c>
      <c r="E177" s="24"/>
      <c r="X177" s="24"/>
      <c r="Y177" s="24"/>
      <c r="AC177" s="25"/>
      <c r="AD177" s="25"/>
      <c r="AE177" s="25"/>
      <c r="AF177" s="25"/>
      <c r="AG177" s="23"/>
      <c r="AH177" s="23"/>
      <c r="AI177" s="23"/>
      <c r="AJ177" s="23"/>
      <c r="AK177" s="23"/>
      <c r="AL177" s="23"/>
      <c r="AM177" s="23"/>
      <c r="AO177" s="23"/>
    </row>
    <row r="178" spans="1:41" hidden="1" x14ac:dyDescent="0.2">
      <c r="A178" s="37" t="s">
        <v>111</v>
      </c>
      <c r="B178" s="38">
        <v>0.96299999999999997</v>
      </c>
      <c r="C178" s="35">
        <v>2</v>
      </c>
      <c r="E178" s="24"/>
      <c r="X178" s="24"/>
      <c r="Y178" s="24"/>
      <c r="AC178" s="25"/>
      <c r="AD178" s="25"/>
      <c r="AE178" s="25"/>
      <c r="AF178" s="25"/>
      <c r="AG178" s="23"/>
      <c r="AH178" s="23"/>
      <c r="AI178" s="23"/>
      <c r="AJ178" s="23"/>
      <c r="AK178" s="23"/>
      <c r="AL178" s="23"/>
      <c r="AM178" s="23"/>
      <c r="AO178" s="23"/>
    </row>
    <row r="179" spans="1:41" hidden="1" x14ac:dyDescent="0.2">
      <c r="A179" s="23"/>
      <c r="B179" s="23"/>
      <c r="C179" s="35"/>
      <c r="E179" s="24"/>
      <c r="X179" s="24"/>
      <c r="Y179" s="24"/>
      <c r="AC179" s="25"/>
      <c r="AD179" s="25"/>
      <c r="AE179" s="25"/>
      <c r="AF179" s="25"/>
      <c r="AG179" s="23"/>
      <c r="AH179" s="23"/>
      <c r="AI179" s="23"/>
      <c r="AJ179" s="23"/>
      <c r="AK179" s="23"/>
      <c r="AL179" s="23"/>
      <c r="AM179" s="23"/>
      <c r="AO179" s="23"/>
    </row>
    <row r="180" spans="1:41" hidden="1" x14ac:dyDescent="0.2">
      <c r="A180" s="37" t="s">
        <v>112</v>
      </c>
      <c r="B180" s="71"/>
      <c r="C180" s="35">
        <v>2</v>
      </c>
      <c r="E180" s="24"/>
      <c r="X180" s="24"/>
      <c r="Y180" s="24"/>
      <c r="AC180" s="25"/>
      <c r="AD180" s="25"/>
      <c r="AE180" s="25"/>
      <c r="AF180" s="25"/>
      <c r="AG180" s="23"/>
      <c r="AH180" s="23"/>
      <c r="AI180" s="23"/>
      <c r="AJ180" s="23"/>
      <c r="AK180" s="23"/>
      <c r="AL180" s="23"/>
      <c r="AM180" s="23"/>
      <c r="AO180" s="23"/>
    </row>
    <row r="181" spans="1:41" hidden="1" x14ac:dyDescent="0.2">
      <c r="A181" s="37" t="s">
        <v>113</v>
      </c>
      <c r="B181" s="38">
        <v>0.84499999999999997</v>
      </c>
      <c r="C181" s="35">
        <v>2</v>
      </c>
      <c r="E181" s="24"/>
      <c r="X181" s="24"/>
      <c r="Y181" s="24"/>
      <c r="AC181" s="25"/>
      <c r="AD181" s="25"/>
      <c r="AE181" s="25"/>
      <c r="AF181" s="25"/>
      <c r="AG181" s="23"/>
      <c r="AH181" s="23"/>
      <c r="AI181" s="23"/>
      <c r="AJ181" s="23"/>
      <c r="AK181" s="23"/>
      <c r="AL181" s="23"/>
      <c r="AM181" s="23"/>
      <c r="AO181" s="23"/>
    </row>
    <row r="182" spans="1:41" hidden="1" x14ac:dyDescent="0.2">
      <c r="A182" s="37" t="s">
        <v>114</v>
      </c>
      <c r="B182" s="38">
        <v>0.86</v>
      </c>
      <c r="C182" s="35">
        <v>2</v>
      </c>
      <c r="E182" s="24"/>
      <c r="X182" s="24"/>
      <c r="Y182" s="24"/>
      <c r="AC182" s="25"/>
      <c r="AD182" s="25"/>
      <c r="AE182" s="25"/>
      <c r="AF182" s="25"/>
      <c r="AG182" s="23"/>
      <c r="AH182" s="23"/>
      <c r="AI182" s="23"/>
      <c r="AJ182" s="23"/>
      <c r="AK182" s="23"/>
      <c r="AL182" s="23"/>
      <c r="AM182" s="23"/>
      <c r="AO182" s="23"/>
    </row>
    <row r="183" spans="1:41" hidden="1" x14ac:dyDescent="0.2">
      <c r="A183" s="37" t="s">
        <v>115</v>
      </c>
      <c r="B183" s="38">
        <v>0.87</v>
      </c>
      <c r="C183" s="35">
        <v>2</v>
      </c>
      <c r="E183" s="24"/>
      <c r="X183" s="24"/>
      <c r="Y183" s="24"/>
      <c r="AC183" s="25"/>
      <c r="AD183" s="25"/>
      <c r="AE183" s="25"/>
      <c r="AF183" s="25"/>
      <c r="AG183" s="23"/>
      <c r="AH183" s="23"/>
      <c r="AI183" s="23"/>
      <c r="AJ183" s="23"/>
      <c r="AK183" s="23"/>
      <c r="AL183" s="23"/>
      <c r="AM183" s="23"/>
      <c r="AO183" s="23"/>
    </row>
    <row r="184" spans="1:41" hidden="1" x14ac:dyDescent="0.2">
      <c r="A184" s="37" t="s">
        <v>116</v>
      </c>
      <c r="B184" s="38">
        <v>0.89</v>
      </c>
      <c r="C184" s="35">
        <v>2</v>
      </c>
      <c r="E184" s="24"/>
      <c r="X184" s="24"/>
      <c r="Y184" s="24"/>
      <c r="AC184" s="25"/>
      <c r="AD184" s="25"/>
      <c r="AE184" s="25"/>
      <c r="AF184" s="25"/>
      <c r="AG184" s="23"/>
      <c r="AH184" s="23"/>
      <c r="AI184" s="23"/>
      <c r="AJ184" s="23"/>
      <c r="AK184" s="23"/>
      <c r="AL184" s="23"/>
      <c r="AM184" s="23"/>
      <c r="AO184" s="23"/>
    </row>
    <row r="185" spans="1:41" hidden="1" x14ac:dyDescent="0.2">
      <c r="A185" s="37" t="s">
        <v>117</v>
      </c>
      <c r="B185" s="38">
        <v>0.9</v>
      </c>
      <c r="C185" s="35">
        <v>2</v>
      </c>
      <c r="E185" s="24"/>
      <c r="X185" s="24"/>
      <c r="Y185" s="24"/>
      <c r="AC185" s="25"/>
      <c r="AD185" s="25"/>
      <c r="AE185" s="25"/>
      <c r="AF185" s="25"/>
      <c r="AG185" s="23"/>
      <c r="AH185" s="23"/>
      <c r="AI185" s="23"/>
      <c r="AJ185" s="23"/>
      <c r="AK185" s="23"/>
      <c r="AL185" s="23"/>
      <c r="AM185" s="23"/>
      <c r="AO185" s="23"/>
    </row>
    <row r="186" spans="1:41" hidden="1" x14ac:dyDescent="0.2">
      <c r="A186" s="37" t="s">
        <v>118</v>
      </c>
      <c r="B186" s="38">
        <v>0.90700000000000003</v>
      </c>
      <c r="C186" s="35">
        <v>2</v>
      </c>
      <c r="E186" s="24"/>
      <c r="X186" s="24"/>
      <c r="Y186" s="24"/>
      <c r="AC186" s="25"/>
      <c r="AD186" s="25"/>
      <c r="AE186" s="25"/>
      <c r="AF186" s="25"/>
      <c r="AG186" s="23"/>
      <c r="AH186" s="23"/>
      <c r="AI186" s="23"/>
      <c r="AJ186" s="23"/>
      <c r="AK186" s="23"/>
      <c r="AL186" s="23"/>
      <c r="AM186" s="23"/>
      <c r="AO186" s="23"/>
    </row>
    <row r="187" spans="1:41" hidden="1" x14ac:dyDescent="0.2">
      <c r="A187" s="37" t="s">
        <v>119</v>
      </c>
      <c r="B187" s="38">
        <v>0.91500000000000004</v>
      </c>
      <c r="C187" s="35">
        <v>2</v>
      </c>
      <c r="E187" s="24"/>
      <c r="X187" s="24"/>
      <c r="Y187" s="24"/>
      <c r="AC187" s="25"/>
      <c r="AD187" s="25"/>
      <c r="AE187" s="25"/>
      <c r="AF187" s="25"/>
      <c r="AG187" s="23"/>
      <c r="AH187" s="23"/>
      <c r="AI187" s="23"/>
      <c r="AJ187" s="23"/>
      <c r="AK187" s="23"/>
      <c r="AL187" s="23"/>
      <c r="AM187" s="23"/>
      <c r="AO187" s="23"/>
    </row>
    <row r="188" spans="1:41" hidden="1" x14ac:dyDescent="0.2">
      <c r="A188" s="37" t="s">
        <v>120</v>
      </c>
      <c r="B188" s="38">
        <v>0.91500000000000004</v>
      </c>
      <c r="C188" s="35">
        <v>2</v>
      </c>
      <c r="E188" s="24"/>
      <c r="X188" s="24"/>
      <c r="Y188" s="24"/>
      <c r="AC188" s="25"/>
      <c r="AD188" s="25"/>
      <c r="AE188" s="25"/>
      <c r="AF188" s="25"/>
      <c r="AG188" s="23"/>
      <c r="AH188" s="23"/>
      <c r="AI188" s="23"/>
      <c r="AJ188" s="23"/>
      <c r="AK188" s="23"/>
      <c r="AL188" s="23"/>
      <c r="AM188" s="23"/>
      <c r="AO188" s="23"/>
    </row>
    <row r="189" spans="1:41" hidden="1" x14ac:dyDescent="0.2">
      <c r="A189" s="37" t="s">
        <v>121</v>
      </c>
      <c r="B189" s="38">
        <v>0.92200000000000004</v>
      </c>
      <c r="C189" s="35">
        <v>2</v>
      </c>
      <c r="E189" s="24"/>
      <c r="X189" s="24"/>
      <c r="Y189" s="24"/>
      <c r="AC189" s="25"/>
      <c r="AD189" s="25"/>
      <c r="AE189" s="25"/>
      <c r="AF189" s="25"/>
      <c r="AG189" s="23"/>
      <c r="AH189" s="23"/>
      <c r="AI189" s="23"/>
      <c r="AJ189" s="23"/>
      <c r="AK189" s="23"/>
      <c r="AL189" s="23"/>
      <c r="AM189" s="23"/>
      <c r="AO189" s="23"/>
    </row>
    <row r="190" spans="1:41" hidden="1" x14ac:dyDescent="0.2">
      <c r="A190" s="37" t="s">
        <v>122</v>
      </c>
      <c r="B190" s="38">
        <v>0.92200000000000004</v>
      </c>
      <c r="C190" s="35">
        <v>2</v>
      </c>
      <c r="E190" s="24"/>
      <c r="X190" s="24"/>
      <c r="Y190" s="24"/>
      <c r="AC190" s="25"/>
      <c r="AD190" s="25"/>
      <c r="AE190" s="25"/>
      <c r="AF190" s="25"/>
      <c r="AG190" s="23"/>
      <c r="AH190" s="23"/>
      <c r="AI190" s="23"/>
      <c r="AJ190" s="23"/>
      <c r="AK190" s="23"/>
      <c r="AL190" s="23"/>
      <c r="AM190" s="23"/>
      <c r="AO190" s="23"/>
    </row>
    <row r="191" spans="1:41" hidden="1" x14ac:dyDescent="0.2">
      <c r="A191" s="37" t="s">
        <v>123</v>
      </c>
      <c r="B191" s="38">
        <v>0.92900000000000005</v>
      </c>
      <c r="C191" s="35">
        <v>2</v>
      </c>
      <c r="E191" s="24"/>
      <c r="AG191" s="23"/>
      <c r="AH191" s="23"/>
      <c r="AI191" s="23"/>
      <c r="AJ191" s="23"/>
      <c r="AK191" s="23"/>
      <c r="AL191" s="23"/>
      <c r="AM191" s="23"/>
      <c r="AO191" s="23"/>
    </row>
    <row r="192" spans="1:41" hidden="1" x14ac:dyDescent="0.2">
      <c r="A192" s="37" t="s">
        <v>124</v>
      </c>
      <c r="B192" s="38">
        <v>0.93500000000000005</v>
      </c>
      <c r="C192" s="35">
        <v>2</v>
      </c>
      <c r="E192" s="24"/>
      <c r="AG192" s="23"/>
      <c r="AH192" s="23"/>
      <c r="AI192" s="23"/>
      <c r="AJ192" s="23"/>
      <c r="AK192" s="23"/>
      <c r="AL192" s="23"/>
      <c r="AM192" s="23"/>
      <c r="AO192" s="23"/>
    </row>
    <row r="193" spans="1:41" hidden="1" x14ac:dyDescent="0.2">
      <c r="A193" s="37" t="s">
        <v>125</v>
      </c>
      <c r="B193" s="38">
        <v>0.94099999999999995</v>
      </c>
      <c r="C193" s="35">
        <v>2</v>
      </c>
      <c r="E193" s="24"/>
      <c r="AG193" s="23"/>
      <c r="AH193" s="23"/>
      <c r="AI193" s="23"/>
      <c r="AJ193" s="23"/>
      <c r="AK193" s="23"/>
      <c r="AL193" s="23"/>
      <c r="AM193" s="23"/>
      <c r="AO193" s="23"/>
    </row>
    <row r="194" spans="1:41" hidden="1" x14ac:dyDescent="0.2">
      <c r="A194" s="37" t="s">
        <v>126</v>
      </c>
      <c r="B194" s="38">
        <v>0.94099999999999995</v>
      </c>
      <c r="C194" s="35">
        <v>2</v>
      </c>
      <c r="E194" s="24"/>
      <c r="AG194" s="23"/>
      <c r="AH194" s="23"/>
      <c r="AI194" s="23"/>
      <c r="AJ194" s="23"/>
      <c r="AK194" s="23"/>
      <c r="AL194" s="23"/>
      <c r="AM194" s="23"/>
      <c r="AO194" s="23"/>
    </row>
    <row r="195" spans="1:41" hidden="1" x14ac:dyDescent="0.2">
      <c r="A195" s="37" t="s">
        <v>127</v>
      </c>
      <c r="B195" s="38">
        <v>0.94599999999999995</v>
      </c>
      <c r="C195" s="35">
        <v>2</v>
      </c>
      <c r="E195" s="24"/>
      <c r="AG195" s="23"/>
      <c r="AH195" s="23"/>
      <c r="AI195" s="23"/>
      <c r="AJ195" s="23"/>
      <c r="AK195" s="23"/>
      <c r="AL195" s="23"/>
      <c r="AM195" s="23"/>
      <c r="AO195" s="23"/>
    </row>
    <row r="196" spans="1:41" hidden="1" x14ac:dyDescent="0.2">
      <c r="A196" s="37" t="s">
        <v>128</v>
      </c>
      <c r="B196" s="38">
        <v>0.95499999999999996</v>
      </c>
      <c r="C196" s="35">
        <v>2</v>
      </c>
      <c r="E196" s="24"/>
      <c r="AG196" s="23"/>
      <c r="AH196" s="23"/>
      <c r="AI196" s="23"/>
      <c r="AJ196" s="23"/>
      <c r="AK196" s="23"/>
      <c r="AL196" s="23"/>
      <c r="AM196" s="23"/>
      <c r="AO196" s="23"/>
    </row>
    <row r="197" spans="1:41" hidden="1" x14ac:dyDescent="0.2">
      <c r="A197" s="37" t="s">
        <v>129</v>
      </c>
      <c r="B197" s="38">
        <v>0.95499999999999996</v>
      </c>
      <c r="C197" s="35">
        <v>2</v>
      </c>
      <c r="E197" s="24"/>
      <c r="AG197" s="23"/>
      <c r="AH197" s="23"/>
      <c r="AI197" s="23"/>
      <c r="AJ197" s="23"/>
      <c r="AK197" s="23"/>
      <c r="AL197" s="23"/>
      <c r="AM197" s="23"/>
      <c r="AO197" s="23"/>
    </row>
    <row r="198" spans="1:41" hidden="1" x14ac:dyDescent="0.2">
      <c r="A198" s="37" t="s">
        <v>130</v>
      </c>
      <c r="B198" s="38">
        <v>0.95900000000000007</v>
      </c>
      <c r="C198" s="35">
        <v>2</v>
      </c>
      <c r="E198" s="24"/>
      <c r="AG198" s="23"/>
      <c r="AH198" s="23"/>
      <c r="AI198" s="23"/>
      <c r="AJ198" s="23"/>
      <c r="AK198" s="23"/>
      <c r="AL198" s="23"/>
      <c r="AM198" s="23"/>
      <c r="AO198" s="23"/>
    </row>
    <row r="199" spans="1:41" hidden="1" x14ac:dyDescent="0.2">
      <c r="AG199" s="23"/>
      <c r="AH199" s="23"/>
      <c r="AI199" s="23"/>
      <c r="AJ199" s="23"/>
      <c r="AK199" s="23"/>
      <c r="AL199" s="23"/>
      <c r="AM199" s="23"/>
      <c r="AO199" s="23"/>
    </row>
    <row r="200" spans="1:41" hidden="1" x14ac:dyDescent="0.2">
      <c r="AG200" s="23"/>
      <c r="AH200" s="23"/>
      <c r="AI200" s="23"/>
      <c r="AJ200" s="23"/>
      <c r="AK200" s="23"/>
      <c r="AL200" s="23"/>
      <c r="AM200" s="23"/>
      <c r="AO200" s="23"/>
    </row>
    <row r="201" spans="1:41" hidden="1" x14ac:dyDescent="0.2">
      <c r="AG201" s="23"/>
      <c r="AH201" s="23"/>
      <c r="AI201" s="23"/>
      <c r="AJ201" s="23"/>
      <c r="AK201" s="23"/>
      <c r="AL201" s="23"/>
      <c r="AM201" s="23"/>
      <c r="AO201" s="23"/>
    </row>
    <row r="202" spans="1:41" hidden="1" x14ac:dyDescent="0.2">
      <c r="AG202" s="23"/>
      <c r="AH202" s="23"/>
      <c r="AI202" s="23"/>
      <c r="AJ202" s="23"/>
      <c r="AK202" s="23"/>
      <c r="AL202" s="23"/>
      <c r="AM202" s="23"/>
      <c r="AO202" s="23"/>
    </row>
    <row r="203" spans="1:41" hidden="1" x14ac:dyDescent="0.2">
      <c r="AG203" s="23"/>
      <c r="AH203" s="23"/>
      <c r="AI203" s="23"/>
      <c r="AJ203" s="23"/>
      <c r="AK203" s="23"/>
      <c r="AL203" s="23"/>
      <c r="AM203" s="23"/>
      <c r="AO203" s="23"/>
    </row>
    <row r="204" spans="1:41" hidden="1" x14ac:dyDescent="0.2">
      <c r="AG204" s="23"/>
      <c r="AH204" s="23"/>
      <c r="AI204" s="23"/>
      <c r="AJ204" s="23"/>
      <c r="AK204" s="23"/>
      <c r="AL204" s="23"/>
      <c r="AM204" s="23"/>
      <c r="AO204" s="23"/>
    </row>
    <row r="205" spans="1:41" hidden="1" x14ac:dyDescent="0.2">
      <c r="AG205" s="23"/>
      <c r="AH205" s="23"/>
      <c r="AI205" s="23"/>
      <c r="AJ205" s="23"/>
      <c r="AK205" s="23"/>
      <c r="AL205" s="23"/>
      <c r="AM205" s="23"/>
      <c r="AO205" s="23"/>
    </row>
    <row r="206" spans="1:41" hidden="1" x14ac:dyDescent="0.2">
      <c r="AG206" s="23"/>
      <c r="AH206" s="23"/>
      <c r="AI206" s="23"/>
      <c r="AJ206" s="23"/>
      <c r="AK206" s="23"/>
      <c r="AL206" s="23"/>
      <c r="AM206" s="23"/>
      <c r="AO206" s="23"/>
    </row>
    <row r="207" spans="1:41" hidden="1" x14ac:dyDescent="0.2">
      <c r="R207" s="29"/>
      <c r="AG207" s="23"/>
      <c r="AH207" s="23"/>
      <c r="AI207" s="23"/>
      <c r="AJ207" s="23"/>
      <c r="AK207" s="23"/>
      <c r="AL207" s="23"/>
      <c r="AM207" s="23"/>
      <c r="AO207" s="23"/>
    </row>
    <row r="208" spans="1:41" hidden="1" x14ac:dyDescent="0.2">
      <c r="R208" s="29"/>
      <c r="AG208" s="23"/>
      <c r="AH208" s="23"/>
      <c r="AI208" s="23"/>
      <c r="AJ208" s="23"/>
      <c r="AK208" s="23"/>
      <c r="AL208" s="23"/>
      <c r="AM208" s="23"/>
      <c r="AO208" s="23"/>
    </row>
    <row r="209" spans="18:41" hidden="1" x14ac:dyDescent="0.2">
      <c r="R209" s="29"/>
      <c r="AG209" s="23"/>
      <c r="AH209" s="23"/>
      <c r="AI209" s="23"/>
      <c r="AJ209" s="23"/>
      <c r="AK209" s="23"/>
      <c r="AL209" s="23"/>
      <c r="AM209" s="23"/>
      <c r="AO209" s="23"/>
    </row>
    <row r="210" spans="18:41" hidden="1" x14ac:dyDescent="0.2">
      <c r="R210" s="29"/>
      <c r="AG210" s="23"/>
      <c r="AH210" s="23"/>
      <c r="AI210" s="23"/>
      <c r="AJ210" s="23"/>
      <c r="AK210" s="23"/>
      <c r="AL210" s="23"/>
      <c r="AM210" s="23"/>
      <c r="AO210" s="23"/>
    </row>
    <row r="211" spans="18:41" hidden="1" x14ac:dyDescent="0.2">
      <c r="R211" s="29"/>
      <c r="AG211" s="23"/>
      <c r="AH211" s="23"/>
      <c r="AI211" s="23"/>
      <c r="AJ211" s="23"/>
      <c r="AK211" s="23"/>
      <c r="AL211" s="23"/>
      <c r="AM211" s="23"/>
      <c r="AO211" s="23"/>
    </row>
    <row r="212" spans="18:41" hidden="1" x14ac:dyDescent="0.2">
      <c r="R212" s="29"/>
      <c r="AE212" s="24"/>
      <c r="AF212" s="24"/>
      <c r="AG212" s="25"/>
      <c r="AH212" s="26"/>
      <c r="AJ212" s="25"/>
      <c r="AO212" s="23"/>
    </row>
    <row r="213" spans="18:41" hidden="1" x14ac:dyDescent="0.2">
      <c r="R213" s="29"/>
      <c r="AE213" s="24"/>
      <c r="AF213" s="24"/>
      <c r="AG213" s="25"/>
      <c r="AH213" s="26"/>
      <c r="AJ213" s="25"/>
      <c r="AO213" s="23"/>
    </row>
    <row r="214" spans="18:41" hidden="1" x14ac:dyDescent="0.2">
      <c r="R214" s="29"/>
      <c r="AE214" s="24"/>
      <c r="AF214" s="24"/>
      <c r="AG214" s="25"/>
      <c r="AH214" s="26"/>
      <c r="AJ214" s="25"/>
      <c r="AO214" s="23"/>
    </row>
    <row r="215" spans="18:41" hidden="1" x14ac:dyDescent="0.2">
      <c r="AE215" s="24"/>
      <c r="AF215" s="24"/>
      <c r="AG215" s="25"/>
      <c r="AH215" s="26"/>
      <c r="AJ215" s="25"/>
      <c r="AO215" s="23"/>
    </row>
    <row r="216" spans="18:41" hidden="1" x14ac:dyDescent="0.2">
      <c r="R216" s="29"/>
      <c r="AE216" s="24"/>
      <c r="AF216" s="24"/>
      <c r="AG216" s="25"/>
      <c r="AH216" s="26"/>
      <c r="AJ216" s="25"/>
      <c r="AO216" s="23"/>
    </row>
    <row r="217" spans="18:41" hidden="1" x14ac:dyDescent="0.2">
      <c r="R217" s="29"/>
      <c r="AE217" s="24"/>
      <c r="AF217" s="24"/>
      <c r="AG217" s="25"/>
      <c r="AH217" s="26"/>
      <c r="AJ217" s="25"/>
      <c r="AO217" s="23"/>
    </row>
    <row r="218" spans="18:41" hidden="1" x14ac:dyDescent="0.2">
      <c r="R218" s="29"/>
      <c r="AE218" s="24"/>
      <c r="AF218" s="24"/>
      <c r="AG218" s="25"/>
      <c r="AH218" s="26"/>
      <c r="AJ218" s="25"/>
      <c r="AO218" s="23"/>
    </row>
  </sheetData>
  <sheetProtection algorithmName="SHA-512" hashValue="bVHIsdgTWcfopHDbG3HjMxuajBQxIqr8fK1UfcD0aO/si/ZJyb3RCjDFXHyqagZ1IwlrC+8yrbHrEXEtbCjWmQ==" saltValue="xdcs791yFMf1JOBC+k9RXg==" spinCount="100000" sheet="1" selectLockedCells="1"/>
  <mergeCells count="108">
    <mergeCell ref="A78:F78"/>
    <mergeCell ref="G9:H9"/>
    <mergeCell ref="G10:H10"/>
    <mergeCell ref="G11:H11"/>
    <mergeCell ref="G12:H12"/>
    <mergeCell ref="G41:H41"/>
    <mergeCell ref="B14:C14"/>
    <mergeCell ref="G21:H21"/>
    <mergeCell ref="G22:H22"/>
    <mergeCell ref="G23:H23"/>
    <mergeCell ref="G15:H15"/>
    <mergeCell ref="G16:H16"/>
    <mergeCell ref="G17:H17"/>
    <mergeCell ref="G18:H18"/>
    <mergeCell ref="G19:H19"/>
    <mergeCell ref="G20:H20"/>
    <mergeCell ref="G30:H30"/>
    <mergeCell ref="G36:H36"/>
    <mergeCell ref="G38:H38"/>
    <mergeCell ref="B37:C37"/>
    <mergeCell ref="A35:I35"/>
    <mergeCell ref="G32:H32"/>
    <mergeCell ref="G14:H14"/>
    <mergeCell ref="D57:E57"/>
    <mergeCell ref="H50:I52"/>
    <mergeCell ref="G44:H44"/>
    <mergeCell ref="B38:C38"/>
    <mergeCell ref="G34:H34"/>
    <mergeCell ref="A27:I27"/>
    <mergeCell ref="G28:H28"/>
    <mergeCell ref="G33:H33"/>
    <mergeCell ref="G29:H29"/>
    <mergeCell ref="G37:H37"/>
    <mergeCell ref="D36:F36"/>
    <mergeCell ref="D37:F37"/>
    <mergeCell ref="B41:C41"/>
    <mergeCell ref="D46:F46"/>
    <mergeCell ref="G39:H39"/>
    <mergeCell ref="G43:H43"/>
    <mergeCell ref="G42:H42"/>
    <mergeCell ref="B46:C46"/>
    <mergeCell ref="B43:C43"/>
    <mergeCell ref="D38:F38"/>
    <mergeCell ref="B45:C45"/>
    <mergeCell ref="G47:H47"/>
    <mergeCell ref="H1:I2"/>
    <mergeCell ref="G3:I3"/>
    <mergeCell ref="A2:E2"/>
    <mergeCell ref="F2:G2"/>
    <mergeCell ref="G5:H5"/>
    <mergeCell ref="G6:H6"/>
    <mergeCell ref="G7:H7"/>
    <mergeCell ref="G8:H8"/>
    <mergeCell ref="G13:H13"/>
    <mergeCell ref="B3:E3"/>
    <mergeCell ref="A4:I4"/>
    <mergeCell ref="A12:C12"/>
    <mergeCell ref="B13:C13"/>
    <mergeCell ref="B15:C15"/>
    <mergeCell ref="B16:C16"/>
    <mergeCell ref="G55:H55"/>
    <mergeCell ref="D56:E56"/>
    <mergeCell ref="G56:H56"/>
    <mergeCell ref="G57:H57"/>
    <mergeCell ref="D59:E59"/>
    <mergeCell ref="G59:H59"/>
    <mergeCell ref="D58:E58"/>
    <mergeCell ref="G58:H58"/>
    <mergeCell ref="B17:C17"/>
    <mergeCell ref="B18:C18"/>
    <mergeCell ref="B20:C20"/>
    <mergeCell ref="B19:C19"/>
    <mergeCell ref="C50:G52"/>
    <mergeCell ref="A51:B51"/>
    <mergeCell ref="B39:C39"/>
    <mergeCell ref="B40:C40"/>
    <mergeCell ref="D39:F39"/>
    <mergeCell ref="G31:H31"/>
    <mergeCell ref="B36:C36"/>
    <mergeCell ref="G46:H46"/>
    <mergeCell ref="G40:H40"/>
    <mergeCell ref="D41:F41"/>
    <mergeCell ref="G45:H45"/>
    <mergeCell ref="D40:F40"/>
    <mergeCell ref="B42:C42"/>
    <mergeCell ref="D44:F44"/>
    <mergeCell ref="D45:F45"/>
    <mergeCell ref="D43:F43"/>
    <mergeCell ref="D55:E55"/>
    <mergeCell ref="D42:F42"/>
    <mergeCell ref="B44:C44"/>
    <mergeCell ref="A73:I73"/>
    <mergeCell ref="D63:E63"/>
    <mergeCell ref="G63:H63"/>
    <mergeCell ref="G64:H64"/>
    <mergeCell ref="D60:E60"/>
    <mergeCell ref="G60:H60"/>
    <mergeCell ref="D62:E62"/>
    <mergeCell ref="G62:H62"/>
    <mergeCell ref="A69:I69"/>
    <mergeCell ref="A70:I70"/>
    <mergeCell ref="A66:B66"/>
    <mergeCell ref="D61:E61"/>
    <mergeCell ref="G61:H61"/>
    <mergeCell ref="A67:B67"/>
    <mergeCell ref="A72:I72"/>
    <mergeCell ref="A71:I71"/>
    <mergeCell ref="A54:I54"/>
  </mergeCells>
  <conditionalFormatting sqref="F29:F33">
    <cfRule type="expression" dxfId="15" priority="49" stopIfTrue="1">
      <formula>AND(F29="",J29="Incomplete")</formula>
    </cfRule>
  </conditionalFormatting>
  <conditionalFormatting sqref="C29:C33">
    <cfRule type="expression" dxfId="14" priority="47" stopIfTrue="1">
      <formula>AND(C29="",J29="Incomplete")</formula>
    </cfRule>
  </conditionalFormatting>
  <conditionalFormatting sqref="B29:B33">
    <cfRule type="expression" dxfId="13" priority="46" stopIfTrue="1">
      <formula>AND(B29="",J29="Incomplete")</formula>
    </cfRule>
  </conditionalFormatting>
  <conditionalFormatting sqref="A37:A46">
    <cfRule type="expression" dxfId="12" priority="40" stopIfTrue="1">
      <formula>AND(A37="",J37="Incomplete")</formula>
    </cfRule>
  </conditionalFormatting>
  <conditionalFormatting sqref="B37:B46">
    <cfRule type="expression" dxfId="11" priority="51" stopIfTrue="1">
      <formula>AND(B37="",J37="Incomplete")</formula>
    </cfRule>
  </conditionalFormatting>
  <conditionalFormatting sqref="D37:D46">
    <cfRule type="expression" dxfId="10" priority="33" stopIfTrue="1">
      <formula>AND(ISBLANK(D37),B37="251 and up",A37&lt;&gt;"")</formula>
    </cfRule>
    <cfRule type="expression" dxfId="9" priority="34" stopIfTrue="1">
      <formula>B37&lt;&gt;"251 and up"</formula>
    </cfRule>
  </conditionalFormatting>
  <conditionalFormatting sqref="G29:G31 I29:I33">
    <cfRule type="expression" dxfId="8" priority="27" stopIfTrue="1">
      <formula>G29="Does not qualify"</formula>
    </cfRule>
  </conditionalFormatting>
  <conditionalFormatting sqref="E29:E33">
    <cfRule type="expression" dxfId="7" priority="54" stopIfTrue="1">
      <formula>G29="Does not qualify"</formula>
    </cfRule>
    <cfRule type="expression" dxfId="6" priority="55" stopIfTrue="1">
      <formula>AND(E29="",J29="Incomplete")</formula>
    </cfRule>
  </conditionalFormatting>
  <conditionalFormatting sqref="G32:G33">
    <cfRule type="expression" dxfId="5" priority="24" stopIfTrue="1">
      <formula>G32="Does not qualify"</formula>
    </cfRule>
  </conditionalFormatting>
  <conditionalFormatting sqref="F56:F63">
    <cfRule type="expression" dxfId="4" priority="22" stopIfTrue="1">
      <formula>AND(F56="",J56="Incomplete")</formula>
    </cfRule>
  </conditionalFormatting>
  <conditionalFormatting sqref="B56:B63">
    <cfRule type="expression" dxfId="3" priority="21" stopIfTrue="1">
      <formula>AND(B56="",J56="Incomplete")</formula>
    </cfRule>
  </conditionalFormatting>
  <conditionalFormatting sqref="D56:E63">
    <cfRule type="expression" dxfId="2" priority="20" stopIfTrue="1">
      <formula>AND(NOT(ISBLANK(A56)),ISBLANK(D56))</formula>
    </cfRule>
  </conditionalFormatting>
  <conditionalFormatting sqref="G56:G63">
    <cfRule type="expression" dxfId="1" priority="18" stopIfTrue="1">
      <formula>G56="Does not qualify"</formula>
    </cfRule>
  </conditionalFormatting>
  <conditionalFormatting sqref="C56:C63">
    <cfRule type="expression" dxfId="0" priority="4" stopIfTrue="1">
      <formula>C56="Does not qualify"</formula>
    </cfRule>
  </conditionalFormatting>
  <dataValidations xWindow="416" yWindow="680" count="10">
    <dataValidation type="list" allowBlank="1" showInputMessage="1" showErrorMessage="1" promptTitle="Motor Size" prompt="Please select motor size" sqref="A29:A33" xr:uid="{00000000-0002-0000-0100-000000000000}">
      <formula1>Motorsize</formula1>
    </dataValidation>
    <dataValidation type="list" allowBlank="1" showInputMessage="1" showErrorMessage="1" promptTitle="Motor Speed" prompt="Please select motor speed" sqref="B29:B33" xr:uid="{00000000-0002-0000-0100-000001000000}">
      <formula1>Speed</formula1>
    </dataValidation>
    <dataValidation type="whole" operator="greaterThanOrEqual" allowBlank="1" showInputMessage="1" showErrorMessage="1" errorTitle="Negative number" error="Please enter a number greater than zero" promptTitle="Quantity" prompt="Please enter the quantity of motors" sqref="F29:F33" xr:uid="{00000000-0002-0000-0100-000002000000}">
      <formula1>0</formula1>
    </dataValidation>
    <dataValidation type="whole" operator="greaterThanOrEqual" allowBlank="1" showInputMessage="1" showErrorMessage="1" errorTitle="Negative Number" error="Please enter a number greater than zero." promptTitle="Value" prompt="Please enter quantity of VSDs" sqref="A37" xr:uid="{00000000-0002-0000-0100-000003000000}">
      <formula1>0</formula1>
    </dataValidation>
    <dataValidation allowBlank="1" showInputMessage="1" showErrorMessage="1" promptTitle="Housing Type" prompt="Please select motor housing type" sqref="C29:C33" xr:uid="{00000000-0002-0000-0100-000004000000}"/>
    <dataValidation type="list" allowBlank="1" showInputMessage="1" showErrorMessage="1" promptTitle="Size" prompt="Please select size of VSD" sqref="B37:B46" xr:uid="{00000000-0002-0000-0100-000005000000}">
      <formula1>Size</formula1>
    </dataValidation>
    <dataValidation type="whole" operator="greaterThan" allowBlank="1" showInputMessage="1" showErrorMessage="1" sqref="D37:F46" xr:uid="{00000000-0002-0000-0100-000006000000}">
      <formula1>250</formula1>
    </dataValidation>
    <dataValidation type="list" allowBlank="1" showInputMessage="1" showErrorMessage="1" promptTitle="Motor Size" prompt="Please select motor size" sqref="A56:A63" xr:uid="{00000000-0002-0000-0100-00000A000000}">
      <formula1>$G$126:$G$146</formula1>
    </dataValidation>
    <dataValidation type="whole" allowBlank="1" showInputMessage="1" showErrorMessage="1" errorTitle="Motor quantity" error="Enter whole numbers only" prompt="Enter Motor qty at this size" sqref="B56:B63" xr:uid="{00000000-0002-0000-0100-00000B000000}">
      <formula1>1</formula1>
      <formula2>400</formula2>
    </dataValidation>
    <dataValidation type="decimal" operator="lessThanOrEqual" allowBlank="1" showInputMessage="1" showErrorMessage="1" errorTitle="Installed belts per motor" error="Quantity of installed belts per motor must be equal to or less than Max number indicated to left." promptTitle="Installed belts per motor" prompt="Input number of cogged v-belts installed per motor (not to exceed max number indicated to left)." sqref="D56:E63" xr:uid="{00000000-0002-0000-0100-00000C000000}">
      <formula1>C56</formula1>
    </dataValidation>
  </dataValidations>
  <printOptions horizontalCentered="1"/>
  <pageMargins left="0.25" right="0.25" top="0.4" bottom="0.4" header="0.5" footer="0.34"/>
  <pageSetup scale="79" fitToHeight="0" orientation="portrait" useFirstPageNumber="1" r:id="rId1"/>
  <headerFooter scaleWithDoc="0">
    <oddFooter>&amp;L&amp;8EasySave Plus Prescriptive Application&amp;R&amp;8Application Version: 2/14/2020</oddFooter>
  </headerFooter>
  <rowBreaks count="1" manualBreakCount="1">
    <brk id="47"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SharedWithUsers xmlns="93e792f8-2e21-4a94-8665-f06d721a6b43">
      <UserInfo>
        <DisplayName>TEP Contracting Members</DisplayName>
        <AccountId>1884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4" ma:contentTypeDescription="Create a new document." ma:contentTypeScope="" ma:versionID="2ecdad9303fcd4c17b3620cd5302263b">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d7723469db00b348e3f2b05b77ad425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52CE78-FFBA-4295-9F23-7521204D8FF9}">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93e792f8-2e21-4a94-8665-f06d721a6b43"/>
    <ds:schemaRef ds:uri="41a3c0c0-4881-442b-b6bc-23f8518ff066"/>
  </ds:schemaRefs>
</ds:datastoreItem>
</file>

<file path=customXml/itemProps2.xml><?xml version="1.0" encoding="utf-8"?>
<ds:datastoreItem xmlns:ds="http://schemas.openxmlformats.org/officeDocument/2006/customXml" ds:itemID="{2ABB1F52-B3C7-4064-BF6B-677A9959B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3c0c0-4881-442b-b6bc-23f8518ff066"/>
    <ds:schemaRef ds:uri="93e792f8-2e21-4a94-8665-f06d721a6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A6ACDD-C8A7-4836-B245-BF6655D759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Cover</vt:lpstr>
      <vt:lpstr>Motors</vt:lpstr>
      <vt:lpstr>GreenMotorEfficiency</vt:lpstr>
      <vt:lpstr>GreenMotorSize</vt:lpstr>
      <vt:lpstr>Motors!Motorsize</vt:lpstr>
      <vt:lpstr>Cover!Print_Area</vt:lpstr>
      <vt:lpstr>Motors!Print_Area</vt:lpstr>
      <vt:lpstr>Motors!Size</vt:lpstr>
      <vt:lpstr>Motors!Speed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creator>ew</dc:creator>
  <cp:lastModifiedBy>Danna Perry</cp:lastModifiedBy>
  <cp:lastPrinted>2019-09-06T13:15:10Z</cp:lastPrinted>
  <dcterms:created xsi:type="dcterms:W3CDTF">2003-03-20T18:04:27Z</dcterms:created>
  <dcterms:modified xsi:type="dcterms:W3CDTF">2022-12-29T19:30:15Z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2022-11-16T04:41:46Z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2ff0e8f3-81f4-47e4-9756-1ec0b3e34e3e</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